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eight\Dropbox\CRIA\Scholarship Report\"/>
    </mc:Choice>
  </mc:AlternateContent>
  <xr:revisionPtr revIDLastSave="0" documentId="13_ncr:1_{DA486BA0-4359-494D-A444-3F6E9999F463}" xr6:coauthVersionLast="41" xr6:coauthVersionMax="41" xr10:uidLastSave="{00000000-0000-0000-0000-000000000000}"/>
  <bookViews>
    <workbookView xWindow="3735" yWindow="795" windowWidth="21450" windowHeight="13515" xr2:uid="{AEB588C5-C8C0-42F0-98DD-AD87FA84BDBF}"/>
  </bookViews>
  <sheets>
    <sheet name="M1-Roster Size" sheetId="2" r:id="rId1"/>
    <sheet name="M2-Travel Squad Size" sheetId="3" r:id="rId2"/>
    <sheet name="M3-Starting Line-Up" sheetId="4" r:id="rId3"/>
    <sheet name="M4-Averages" sheetId="5" r:id="rId4"/>
    <sheet name="M1V1 w Equivalency &amp; Caps" sheetId="6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5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8" i="6"/>
  <c r="D19" i="6"/>
  <c r="D20" i="6"/>
  <c r="D21" i="6"/>
  <c r="D22" i="6"/>
  <c r="D23" i="6"/>
  <c r="D25" i="6"/>
  <c r="D26" i="6"/>
  <c r="D27" i="6"/>
  <c r="D3" i="6"/>
  <c r="C4" i="5"/>
  <c r="D4" i="5"/>
  <c r="F4" i="5"/>
  <c r="H4" i="5"/>
  <c r="I4" i="5"/>
  <c r="J4" i="5"/>
  <c r="K4" i="5"/>
  <c r="C5" i="5"/>
  <c r="D5" i="5"/>
  <c r="E5" i="5"/>
  <c r="F5" i="5"/>
  <c r="H6" i="5"/>
  <c r="I6" i="5"/>
  <c r="J6" i="5"/>
  <c r="K6" i="5"/>
  <c r="H7" i="5"/>
  <c r="I7" i="5"/>
  <c r="J7" i="5"/>
  <c r="K7" i="5"/>
  <c r="H8" i="5"/>
  <c r="I8" i="5"/>
  <c r="J8" i="5"/>
  <c r="K8" i="5"/>
  <c r="B9" i="5"/>
  <c r="D68" i="5"/>
  <c r="C9" i="5"/>
  <c r="B68" i="5"/>
  <c r="C68" i="5"/>
  <c r="D9" i="5"/>
  <c r="E68" i="5"/>
  <c r="E9" i="5"/>
  <c r="F68" i="5"/>
  <c r="F9" i="5"/>
  <c r="G9" i="5"/>
  <c r="I68" i="5"/>
  <c r="H9" i="5"/>
  <c r="J68" i="5"/>
  <c r="I9" i="5"/>
  <c r="K68" i="5"/>
  <c r="J9" i="5"/>
  <c r="K9" i="5"/>
  <c r="C12" i="5"/>
  <c r="D12" i="5"/>
  <c r="E12" i="5"/>
  <c r="F12" i="5"/>
  <c r="H13" i="5"/>
  <c r="I13" i="5"/>
  <c r="J13" i="5"/>
  <c r="K13" i="5"/>
  <c r="C14" i="5"/>
  <c r="D14" i="5"/>
  <c r="E14" i="5"/>
  <c r="F14" i="5"/>
  <c r="H14" i="5"/>
  <c r="I14" i="5"/>
  <c r="J14" i="5"/>
  <c r="K14" i="5"/>
  <c r="H15" i="5"/>
  <c r="I15" i="5"/>
  <c r="J15" i="5"/>
  <c r="K15" i="5"/>
  <c r="C16" i="5"/>
  <c r="D16" i="5"/>
  <c r="E16" i="5"/>
  <c r="F16" i="5"/>
  <c r="H16" i="5"/>
  <c r="I16" i="5"/>
  <c r="J16" i="5"/>
  <c r="K16" i="5"/>
  <c r="H17" i="5"/>
  <c r="I17" i="5"/>
  <c r="J17" i="5"/>
  <c r="K17" i="5"/>
  <c r="C18" i="5"/>
  <c r="D18" i="5"/>
  <c r="E18" i="5"/>
  <c r="F18" i="5"/>
  <c r="H18" i="5"/>
  <c r="I18" i="5"/>
  <c r="J18" i="5"/>
  <c r="K18" i="5"/>
  <c r="C19" i="5"/>
  <c r="D19" i="5"/>
  <c r="E19" i="5"/>
  <c r="F19" i="5"/>
  <c r="C20" i="5"/>
  <c r="D20" i="5"/>
  <c r="E20" i="5"/>
  <c r="F20" i="5"/>
  <c r="H20" i="5"/>
  <c r="I20" i="5"/>
  <c r="J20" i="5"/>
  <c r="K20" i="5"/>
  <c r="C21" i="5"/>
  <c r="D21" i="5"/>
  <c r="E21" i="5"/>
  <c r="F21" i="5"/>
  <c r="H21" i="5"/>
  <c r="I21" i="5"/>
  <c r="J21" i="5"/>
  <c r="K21" i="5"/>
  <c r="C22" i="5"/>
  <c r="D22" i="5"/>
  <c r="E22" i="5"/>
  <c r="F22" i="5"/>
  <c r="H23" i="5"/>
  <c r="I23" i="5"/>
  <c r="J23" i="5"/>
  <c r="K23" i="5"/>
  <c r="H24" i="5"/>
  <c r="I24" i="5"/>
  <c r="J24" i="5"/>
  <c r="K24" i="5"/>
  <c r="H25" i="5"/>
  <c r="I25" i="5"/>
  <c r="J25" i="5"/>
  <c r="K25" i="5"/>
  <c r="C26" i="5"/>
  <c r="D26" i="5"/>
  <c r="E26" i="5"/>
  <c r="F26" i="5"/>
  <c r="H26" i="5"/>
  <c r="I26" i="5"/>
  <c r="J26" i="5"/>
  <c r="K26" i="5"/>
  <c r="C27" i="5"/>
  <c r="D27" i="5"/>
  <c r="E27" i="5"/>
  <c r="F27" i="5"/>
  <c r="H27" i="5"/>
  <c r="I27" i="5"/>
  <c r="J27" i="5"/>
  <c r="K27" i="5"/>
  <c r="H28" i="5"/>
  <c r="I28" i="5"/>
  <c r="J28" i="5"/>
  <c r="K28" i="5"/>
  <c r="C29" i="5"/>
  <c r="D29" i="5"/>
  <c r="E29" i="5"/>
  <c r="F29" i="5"/>
  <c r="H29" i="5"/>
  <c r="I29" i="5"/>
  <c r="J29" i="5"/>
  <c r="K29" i="5"/>
  <c r="C30" i="5"/>
  <c r="D30" i="5"/>
  <c r="E30" i="5"/>
  <c r="F30" i="5"/>
  <c r="C32" i="5"/>
  <c r="D32" i="5"/>
  <c r="E32" i="5"/>
  <c r="F32" i="5"/>
  <c r="C33" i="5"/>
  <c r="D33" i="5"/>
  <c r="E33" i="5"/>
  <c r="F33" i="5"/>
  <c r="H33" i="5"/>
  <c r="I33" i="5"/>
  <c r="J33" i="5"/>
  <c r="K33" i="5"/>
  <c r="D34" i="5"/>
  <c r="E34" i="5"/>
  <c r="F34" i="5"/>
  <c r="B35" i="5"/>
  <c r="C35" i="5"/>
  <c r="D35" i="5"/>
  <c r="E35" i="5"/>
  <c r="F35" i="5"/>
  <c r="G35" i="5"/>
  <c r="H35" i="5"/>
  <c r="I35" i="5"/>
  <c r="J35" i="5"/>
  <c r="K35" i="5"/>
  <c r="B36" i="5"/>
  <c r="C36" i="5"/>
  <c r="D36" i="5"/>
  <c r="E36" i="5"/>
  <c r="F36" i="5"/>
  <c r="G36" i="5"/>
  <c r="H36" i="5"/>
  <c r="I36" i="5"/>
  <c r="J36" i="5"/>
  <c r="K36" i="5"/>
  <c r="G68" i="5"/>
  <c r="H68" i="5"/>
  <c r="B94" i="5"/>
  <c r="C94" i="5"/>
  <c r="D94" i="5"/>
  <c r="E94" i="5"/>
  <c r="F94" i="5"/>
  <c r="G94" i="5"/>
  <c r="H94" i="5"/>
  <c r="I94" i="5"/>
  <c r="J94" i="5"/>
  <c r="K94" i="5"/>
  <c r="B95" i="5"/>
  <c r="C95" i="5"/>
  <c r="D95" i="5"/>
  <c r="E95" i="5"/>
  <c r="F95" i="5"/>
  <c r="G95" i="5"/>
  <c r="H95" i="5"/>
  <c r="I95" i="5"/>
  <c r="J95" i="5"/>
  <c r="K95" i="5"/>
  <c r="N6" i="4"/>
  <c r="K4" i="4"/>
  <c r="O6" i="4"/>
  <c r="K6" i="4"/>
  <c r="K7" i="4"/>
  <c r="K8" i="4"/>
  <c r="K9" i="4"/>
  <c r="K13" i="4"/>
  <c r="K14" i="4"/>
  <c r="K15" i="4"/>
  <c r="K16" i="4"/>
  <c r="K17" i="4"/>
  <c r="K18" i="4"/>
  <c r="K20" i="4"/>
  <c r="K21" i="4"/>
  <c r="K23" i="4"/>
  <c r="K24" i="4"/>
  <c r="K25" i="4"/>
  <c r="K26" i="4"/>
  <c r="K27" i="4"/>
  <c r="K28" i="4"/>
  <c r="K29" i="4"/>
  <c r="K33" i="4"/>
  <c r="K35" i="4"/>
  <c r="K36" i="4"/>
  <c r="N5" i="4"/>
  <c r="J4" i="4"/>
  <c r="J6" i="4"/>
  <c r="J7" i="4"/>
  <c r="J8" i="4"/>
  <c r="J9" i="4"/>
  <c r="J13" i="4"/>
  <c r="J14" i="4"/>
  <c r="J15" i="4"/>
  <c r="J16" i="4"/>
  <c r="J17" i="4"/>
  <c r="J18" i="4"/>
  <c r="J20" i="4"/>
  <c r="J21" i="4"/>
  <c r="J23" i="4"/>
  <c r="J24" i="4"/>
  <c r="J25" i="4"/>
  <c r="J26" i="4"/>
  <c r="J27" i="4"/>
  <c r="J28" i="4"/>
  <c r="J29" i="4"/>
  <c r="J33" i="4"/>
  <c r="J35" i="4"/>
  <c r="J36" i="4"/>
  <c r="N4" i="4"/>
  <c r="I4" i="4"/>
  <c r="I6" i="4"/>
  <c r="I7" i="4"/>
  <c r="I8" i="4"/>
  <c r="I9" i="4"/>
  <c r="I13" i="4"/>
  <c r="I14" i="4"/>
  <c r="I15" i="4"/>
  <c r="I16" i="4"/>
  <c r="I17" i="4"/>
  <c r="I18" i="4"/>
  <c r="I20" i="4"/>
  <c r="I21" i="4"/>
  <c r="I23" i="4"/>
  <c r="I24" i="4"/>
  <c r="I25" i="4"/>
  <c r="I26" i="4"/>
  <c r="I27" i="4"/>
  <c r="I28" i="4"/>
  <c r="I29" i="4"/>
  <c r="I33" i="4"/>
  <c r="I35" i="4"/>
  <c r="I36" i="4"/>
  <c r="H9" i="4"/>
  <c r="H35" i="4"/>
  <c r="H36" i="4"/>
  <c r="G9" i="4"/>
  <c r="G35" i="4"/>
  <c r="G36" i="4"/>
  <c r="F4" i="4"/>
  <c r="F5" i="4"/>
  <c r="F9" i="4"/>
  <c r="F12" i="4"/>
  <c r="F14" i="4"/>
  <c r="F16" i="4"/>
  <c r="F18" i="4"/>
  <c r="F19" i="4"/>
  <c r="F20" i="4"/>
  <c r="F21" i="4"/>
  <c r="F22" i="4"/>
  <c r="F26" i="4"/>
  <c r="F27" i="4"/>
  <c r="F29" i="4"/>
  <c r="F30" i="4"/>
  <c r="F32" i="4"/>
  <c r="F33" i="4"/>
  <c r="F34" i="4"/>
  <c r="F35" i="4"/>
  <c r="F36" i="4"/>
  <c r="E4" i="4"/>
  <c r="E5" i="4"/>
  <c r="E9" i="4"/>
  <c r="E12" i="4"/>
  <c r="E14" i="4"/>
  <c r="E16" i="4"/>
  <c r="E18" i="4"/>
  <c r="E19" i="4"/>
  <c r="E20" i="4"/>
  <c r="E21" i="4"/>
  <c r="E22" i="4"/>
  <c r="E26" i="4"/>
  <c r="E27" i="4"/>
  <c r="E29" i="4"/>
  <c r="E30" i="4"/>
  <c r="E32" i="4"/>
  <c r="E33" i="4"/>
  <c r="E34" i="4"/>
  <c r="E35" i="4"/>
  <c r="E36" i="4"/>
  <c r="D4" i="4"/>
  <c r="D5" i="4"/>
  <c r="D9" i="4"/>
  <c r="D12" i="4"/>
  <c r="D14" i="4"/>
  <c r="D16" i="4"/>
  <c r="D18" i="4"/>
  <c r="D19" i="4"/>
  <c r="D20" i="4"/>
  <c r="D21" i="4"/>
  <c r="D22" i="4"/>
  <c r="D26" i="4"/>
  <c r="D27" i="4"/>
  <c r="D29" i="4"/>
  <c r="D30" i="4"/>
  <c r="D32" i="4"/>
  <c r="D33" i="4"/>
  <c r="D34" i="4"/>
  <c r="D35" i="4"/>
  <c r="D36" i="4"/>
  <c r="C9" i="4"/>
  <c r="C35" i="4"/>
  <c r="C36" i="4"/>
  <c r="B9" i="4"/>
  <c r="B35" i="4"/>
  <c r="B36" i="4"/>
  <c r="N7" i="3"/>
  <c r="K4" i="3"/>
  <c r="O7" i="3"/>
  <c r="K6" i="3"/>
  <c r="K7" i="3"/>
  <c r="K8" i="3"/>
  <c r="K9" i="3"/>
  <c r="K13" i="3"/>
  <c r="K16" i="3"/>
  <c r="K17" i="3"/>
  <c r="K18" i="3"/>
  <c r="K20" i="3"/>
  <c r="K21" i="3"/>
  <c r="K23" i="3"/>
  <c r="K25" i="3"/>
  <c r="K26" i="3"/>
  <c r="K27" i="3"/>
  <c r="K28" i="3"/>
  <c r="K29" i="3"/>
  <c r="K33" i="3"/>
  <c r="K35" i="3"/>
  <c r="K36" i="3"/>
  <c r="N6" i="3"/>
  <c r="J4" i="3"/>
  <c r="J6" i="3"/>
  <c r="J7" i="3"/>
  <c r="J8" i="3"/>
  <c r="J9" i="3"/>
  <c r="J13" i="3"/>
  <c r="J16" i="3"/>
  <c r="J17" i="3"/>
  <c r="J18" i="3"/>
  <c r="J20" i="3"/>
  <c r="J21" i="3"/>
  <c r="J23" i="3"/>
  <c r="J25" i="3"/>
  <c r="J26" i="3"/>
  <c r="J27" i="3"/>
  <c r="J28" i="3"/>
  <c r="J29" i="3"/>
  <c r="J33" i="3"/>
  <c r="J35" i="3"/>
  <c r="J36" i="3"/>
  <c r="N5" i="3"/>
  <c r="I4" i="3"/>
  <c r="I6" i="3"/>
  <c r="I7" i="3"/>
  <c r="I8" i="3"/>
  <c r="I9" i="3"/>
  <c r="I13" i="3"/>
  <c r="I16" i="3"/>
  <c r="I17" i="3"/>
  <c r="I18" i="3"/>
  <c r="I20" i="3"/>
  <c r="I21" i="3"/>
  <c r="I23" i="3"/>
  <c r="I25" i="3"/>
  <c r="I26" i="3"/>
  <c r="I27" i="3"/>
  <c r="I28" i="3"/>
  <c r="I29" i="3"/>
  <c r="I33" i="3"/>
  <c r="I35" i="3"/>
  <c r="I36" i="3"/>
  <c r="H9" i="3"/>
  <c r="H35" i="3"/>
  <c r="H36" i="3"/>
  <c r="G9" i="3"/>
  <c r="G35" i="3"/>
  <c r="G36" i="3"/>
  <c r="F4" i="3"/>
  <c r="F5" i="3"/>
  <c r="F9" i="3"/>
  <c r="F12" i="3"/>
  <c r="F18" i="3"/>
  <c r="F19" i="3"/>
  <c r="F20" i="3"/>
  <c r="F21" i="3"/>
  <c r="F22" i="3"/>
  <c r="F26" i="3"/>
  <c r="F27" i="3"/>
  <c r="F29" i="3"/>
  <c r="F30" i="3"/>
  <c r="F32" i="3"/>
  <c r="F33" i="3"/>
  <c r="F35" i="3"/>
  <c r="F36" i="3"/>
  <c r="E4" i="3"/>
  <c r="E5" i="3"/>
  <c r="E9" i="3"/>
  <c r="E12" i="3"/>
  <c r="E18" i="3"/>
  <c r="E19" i="3"/>
  <c r="E20" i="3"/>
  <c r="E21" i="3"/>
  <c r="E22" i="3"/>
  <c r="E26" i="3"/>
  <c r="E27" i="3"/>
  <c r="E29" i="3"/>
  <c r="E30" i="3"/>
  <c r="E32" i="3"/>
  <c r="E33" i="3"/>
  <c r="E35" i="3"/>
  <c r="E36" i="3"/>
  <c r="D4" i="3"/>
  <c r="D5" i="3"/>
  <c r="D9" i="3"/>
  <c r="D12" i="3"/>
  <c r="D18" i="3"/>
  <c r="D19" i="3"/>
  <c r="D20" i="3"/>
  <c r="D21" i="3"/>
  <c r="D22" i="3"/>
  <c r="D26" i="3"/>
  <c r="D27" i="3"/>
  <c r="D29" i="3"/>
  <c r="D30" i="3"/>
  <c r="D32" i="3"/>
  <c r="D33" i="3"/>
  <c r="D35" i="3"/>
  <c r="D36" i="3"/>
  <c r="C9" i="3"/>
  <c r="C35" i="3"/>
  <c r="C36" i="3"/>
  <c r="B9" i="3"/>
  <c r="B35" i="3"/>
  <c r="B36" i="3"/>
  <c r="B9" i="2"/>
  <c r="C9" i="2"/>
  <c r="D9" i="2"/>
  <c r="E9" i="2"/>
  <c r="F9" i="2"/>
  <c r="G9" i="2"/>
  <c r="H9" i="2"/>
  <c r="I9" i="2"/>
  <c r="J9" i="2"/>
  <c r="K9" i="2"/>
  <c r="B35" i="2"/>
  <c r="C35" i="2"/>
  <c r="D35" i="2"/>
  <c r="E35" i="2"/>
  <c r="F35" i="2"/>
  <c r="G35" i="2"/>
  <c r="H35" i="2"/>
  <c r="I35" i="2"/>
  <c r="J35" i="2"/>
  <c r="K35" i="2"/>
  <c r="B36" i="2"/>
  <c r="C36" i="2"/>
  <c r="D36" i="2"/>
  <c r="E36" i="2"/>
  <c r="F36" i="2"/>
  <c r="G36" i="2"/>
  <c r="H36" i="2"/>
  <c r="I36" i="2"/>
  <c r="J36" i="2"/>
  <c r="K36" i="2"/>
</calcChain>
</file>

<file path=xl/sharedStrings.xml><?xml version="1.0" encoding="utf-8"?>
<sst xmlns="http://schemas.openxmlformats.org/spreadsheetml/2006/main" count="455" uniqueCount="89">
  <si>
    <t>Total Limits (HC + Equivalency)</t>
  </si>
  <si>
    <t>Total Equivalency Limits</t>
  </si>
  <si>
    <t>Wrestling*</t>
  </si>
  <si>
    <t>Water Polo</t>
  </si>
  <si>
    <t>Volleyball</t>
  </si>
  <si>
    <t>N/A</t>
  </si>
  <si>
    <t>Triathlon</t>
  </si>
  <si>
    <t>Tennis</t>
  </si>
  <si>
    <t>Swimming &amp; Diving</t>
  </si>
  <si>
    <t>Softball</t>
  </si>
  <si>
    <t>Soccer</t>
  </si>
  <si>
    <t>Skiing</t>
  </si>
  <si>
    <t>Sand Volleyball</t>
  </si>
  <si>
    <t>Rugby*</t>
  </si>
  <si>
    <t>Rowing</t>
  </si>
  <si>
    <t>Rifle</t>
  </si>
  <si>
    <t>Lacrosse</t>
  </si>
  <si>
    <t>Ice Hockey*</t>
  </si>
  <si>
    <t>Gymnastics</t>
  </si>
  <si>
    <t>Golf</t>
  </si>
  <si>
    <t>Field Hockey</t>
  </si>
  <si>
    <t>Fencing</t>
  </si>
  <si>
    <t>Equestrian</t>
  </si>
  <si>
    <t>CC/Track and Field</t>
  </si>
  <si>
    <t>Bowling</t>
  </si>
  <si>
    <t>Baseball</t>
  </si>
  <si>
    <t>Equivalency Sports</t>
  </si>
  <si>
    <t>Total HC Limits</t>
  </si>
  <si>
    <t>Football*</t>
  </si>
  <si>
    <t>Basketball*</t>
  </si>
  <si>
    <t>Variant 3 Contact Sport (M1V3)</t>
  </si>
  <si>
    <t>Variant 2 Scholarship Restriction (M1V2)</t>
  </si>
  <si>
    <t>Variant 1 Football Ratio (M1V1)</t>
  </si>
  <si>
    <t>Average Roster Size</t>
  </si>
  <si>
    <t>Current Limit</t>
  </si>
  <si>
    <t>Head Count Sports</t>
  </si>
  <si>
    <t>Women's Sports</t>
  </si>
  <si>
    <t>Men's Sports</t>
  </si>
  <si>
    <t xml:space="preserve">Foundational Model 1: Scholarship Allocation Model based on Average Roster Size </t>
  </si>
  <si>
    <t>*Contact sport</t>
  </si>
  <si>
    <t>Travel Squad Size</t>
  </si>
  <si>
    <t>Variant 1 Football Ratio (M2V1)</t>
  </si>
  <si>
    <t>Variant 2 Scholarship Restriction (M2V2)</t>
  </si>
  <si>
    <t>Variant 3 Contact Sport (M2V3)</t>
  </si>
  <si>
    <t>M2M1</t>
  </si>
  <si>
    <t>M2V2</t>
  </si>
  <si>
    <t>M2V3</t>
  </si>
  <si>
    <t>Starting Line Up Size</t>
  </si>
  <si>
    <t>Variant 1 Football Ratio (M3V1)</t>
  </si>
  <si>
    <t>Variant 2 Scholarship Restriction (M3V2)</t>
  </si>
  <si>
    <t>Variant 3 Contact Sport (M3V3)</t>
  </si>
  <si>
    <t>M3V1</t>
  </si>
  <si>
    <t>M3V2</t>
  </si>
  <si>
    <t>M3V3</t>
  </si>
  <si>
    <t>Average ALL</t>
  </si>
  <si>
    <t>Foundational Model 4: Scholarship Allocation Model based on Average of All Models</t>
  </si>
  <si>
    <t xml:space="preserve">Foundational Model 2: Scholarship Allocation Model based on Travel Squad Size </t>
  </si>
  <si>
    <t xml:space="preserve">Foundational Model 3: Scholarship Allocation Model based on Starting Line Up Size </t>
  </si>
  <si>
    <t>Table 5: Recommended Starting Point - M1V1 Model with Football Limit set to 75 and All Sports Equivalecy with Counter Caps</t>
  </si>
  <si>
    <t>Current Limit (M/F)</t>
  </si>
  <si>
    <t>New Limit</t>
  </si>
  <si>
    <t xml:space="preserve">Cap </t>
  </si>
  <si>
    <t>13/15</t>
  </si>
  <si>
    <t>Cross Country/Track and Field~</t>
  </si>
  <si>
    <t>12.6/18</t>
  </si>
  <si>
    <t>Equestrian~</t>
  </si>
  <si>
    <t>4.5/5</t>
  </si>
  <si>
    <t>4.5/6</t>
  </si>
  <si>
    <t>Gymnastics**</t>
  </si>
  <si>
    <t>6.3/12</t>
  </si>
  <si>
    <t>Ice Hockey</t>
  </si>
  <si>
    <t>Rowing~</t>
  </si>
  <si>
    <t>Rugby</t>
  </si>
  <si>
    <t>6.3/7</t>
  </si>
  <si>
    <t>9.9/14</t>
  </si>
  <si>
    <t>Swimming and Diving</t>
  </si>
  <si>
    <t>Tennis**</t>
  </si>
  <si>
    <t>4.5/8</t>
  </si>
  <si>
    <t>Volleyball**</t>
  </si>
  <si>
    <t>4.5/12</t>
  </si>
  <si>
    <t>Wrestling~</t>
  </si>
  <si>
    <t xml:space="preserve">Total </t>
  </si>
  <si>
    <t>*Previously Head Count</t>
  </si>
  <si>
    <t>**Previously Head Count for Women</t>
  </si>
  <si>
    <t>~Adjustment recommended due to large/potentially inflated EADA participation numbers</t>
  </si>
  <si>
    <t>Recommended roster cap placed at 40% above the scholarship limit. Caps may only be necessary in some sports.</t>
  </si>
  <si>
    <t>Average V1 Football Ratio</t>
  </si>
  <si>
    <t>Average V2 Scholarship Restriction</t>
  </si>
  <si>
    <t>Average V3 Contact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</si>
</sst>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/>
    <xf numFmtId="164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/>
    <xf numFmtId="1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/>
    <xf numFmtId="0" fontId="0" fillId="0" borderId="6" xfId="0" applyBorder="1"/>
    <xf numFmtId="0" fontId="4" fillId="0" borderId="0" xfId="0" applyFont="1"/>
    <xf numFmtId="0" fontId="0" fillId="3" borderId="1" xfId="0" applyFont="1" applyFill="1" applyBorder="1"/>
    <xf numFmtId="0" fontId="0" fillId="3" borderId="3" xfId="0" applyFont="1" applyFill="1" applyBorder="1"/>
    <xf numFmtId="0" fontId="1" fillId="3" borderId="1" xfId="0" applyFont="1" applyFill="1" applyBorder="1"/>
    <xf numFmtId="0" fontId="0" fillId="0" borderId="0" xfId="0" applyFont="1" applyFill="1" applyBorder="1" applyAlignment="1">
      <alignment horizontal="center"/>
    </xf>
    <xf numFmtId="0" fontId="0" fillId="3" borderId="7" xfId="0" applyFont="1" applyFill="1" applyBorder="1"/>
    <xf numFmtId="0" fontId="0" fillId="0" borderId="0" xfId="0" applyFont="1"/>
    <xf numFmtId="0" fontId="1" fillId="0" borderId="0" xfId="0" applyFont="1" applyBorder="1"/>
    <xf numFmtId="0" fontId="0" fillId="0" borderId="9" xfId="0" applyFont="1" applyBorder="1"/>
    <xf numFmtId="0" fontId="1" fillId="0" borderId="1" xfId="0" applyFont="1" applyBorder="1" applyAlignment="1">
      <alignment horizontal="left"/>
    </xf>
    <xf numFmtId="164" fontId="0" fillId="0" borderId="4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indent="1"/>
    </xf>
    <xf numFmtId="0" fontId="0" fillId="0" borderId="10" xfId="0" applyFont="1" applyBorder="1"/>
    <xf numFmtId="0" fontId="0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1" fillId="3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4" fillId="0" borderId="0" xfId="0" applyFont="1" applyFill="1" applyBorder="1"/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1" fontId="0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inden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0" fillId="0" borderId="10" xfId="0" applyNumberFormat="1" applyFont="1" applyBorder="1"/>
    <xf numFmtId="2" fontId="0" fillId="0" borderId="0" xfId="0" applyNumberFormat="1"/>
    <xf numFmtId="164" fontId="0" fillId="0" borderId="7" xfId="0" applyNumberFormat="1" applyFont="1" applyBorder="1"/>
    <xf numFmtId="0" fontId="0" fillId="0" borderId="10" xfId="0" applyFont="1" applyBorder="1" applyAlignment="1">
      <alignment horizontal="center"/>
    </xf>
    <xf numFmtId="164" fontId="0" fillId="0" borderId="9" xfId="0" applyNumberFormat="1" applyFont="1" applyBorder="1"/>
    <xf numFmtId="164" fontId="0" fillId="0" borderId="0" xfId="0" applyNumberFormat="1" applyFont="1"/>
    <xf numFmtId="164" fontId="0" fillId="3" borderId="7" xfId="0" applyNumberFormat="1" applyFont="1" applyFill="1" applyBorder="1"/>
    <xf numFmtId="164" fontId="0" fillId="3" borderId="1" xfId="0" applyNumberFormat="1" applyFont="1" applyFill="1" applyBorder="1"/>
    <xf numFmtId="164" fontId="3" fillId="0" borderId="7" xfId="0" applyNumberFormat="1" applyFont="1" applyBorder="1" applyAlignment="1">
      <alignment horizontal="center" vertical="center"/>
    </xf>
    <xf numFmtId="164" fontId="0" fillId="0" borderId="1" xfId="0" applyNumberFormat="1" applyFont="1" applyBorder="1"/>
    <xf numFmtId="164" fontId="1" fillId="0" borderId="7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 applyAlignment="1"/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/>
    <xf numFmtId="0" fontId="0" fillId="0" borderId="17" xfId="0" applyFont="1" applyBorder="1"/>
    <xf numFmtId="0" fontId="0" fillId="0" borderId="18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0" fillId="0" borderId="18" xfId="0" applyBorder="1"/>
    <xf numFmtId="164" fontId="3" fillId="2" borderId="17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0" fillId="2" borderId="18" xfId="0" applyFont="1" applyFill="1" applyBorder="1"/>
    <xf numFmtId="0" fontId="0" fillId="2" borderId="1" xfId="0" applyFont="1" applyFill="1" applyBorder="1"/>
    <xf numFmtId="0" fontId="1" fillId="2" borderId="18" xfId="0" applyFont="1" applyFill="1" applyBorder="1"/>
    <xf numFmtId="0" fontId="0" fillId="0" borderId="18" xfId="0" applyFont="1" applyBorder="1"/>
    <xf numFmtId="0" fontId="1" fillId="0" borderId="18" xfId="0" applyFont="1" applyBorder="1"/>
    <xf numFmtId="0" fontId="1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 inden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" fillId="3" borderId="2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3" borderId="22" xfId="0" applyFont="1" applyFill="1" applyBorder="1" applyAlignment="1">
      <alignment horizontal="center"/>
    </xf>
    <xf numFmtId="0" fontId="0" fillId="2" borderId="8" xfId="0" applyFill="1" applyBorder="1"/>
    <xf numFmtId="0" fontId="1" fillId="2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4AFCE-C7FA-4EBF-AD2F-B49CEBE0ABB4}">
  <dimension ref="A1:BD110"/>
  <sheetViews>
    <sheetView tabSelected="1" workbookViewId="0">
      <selection activeCell="F12" sqref="F12"/>
    </sheetView>
  </sheetViews>
  <sheetFormatPr defaultColWidth="11.42578125" defaultRowHeight="15" x14ac:dyDescent="0.25"/>
  <cols>
    <col min="1" max="1" width="27.42578125" customWidth="1"/>
    <col min="14" max="14" width="10.28515625" customWidth="1"/>
    <col min="43" max="43" width="11.42578125" style="1"/>
  </cols>
  <sheetData>
    <row r="1" spans="1:56" x14ac:dyDescent="0.2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M1" s="68"/>
      <c r="N1" s="69"/>
      <c r="O1" s="69"/>
      <c r="P1" s="69"/>
      <c r="Q1" s="69"/>
      <c r="R1" s="69"/>
      <c r="S1" s="69"/>
      <c r="T1" s="69"/>
      <c r="U1" s="69"/>
      <c r="V1" s="68"/>
      <c r="W1" s="68"/>
      <c r="X1" s="68"/>
      <c r="Y1" s="68"/>
      <c r="Z1" s="68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70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</row>
    <row r="2" spans="1:56" x14ac:dyDescent="0.25">
      <c r="A2" s="61"/>
      <c r="B2" s="60" t="s">
        <v>37</v>
      </c>
      <c r="C2" s="60"/>
      <c r="D2" s="60"/>
      <c r="E2" s="60"/>
      <c r="F2" s="60"/>
      <c r="G2" s="60" t="s">
        <v>36</v>
      </c>
      <c r="H2" s="60"/>
      <c r="I2" s="60"/>
      <c r="J2" s="60"/>
      <c r="K2" s="60"/>
      <c r="M2" s="68"/>
      <c r="N2" s="71"/>
      <c r="O2" s="72"/>
      <c r="P2" s="72"/>
      <c r="Q2" s="72"/>
      <c r="R2" s="72"/>
      <c r="S2" s="72"/>
      <c r="T2" s="72"/>
      <c r="U2" s="72"/>
      <c r="V2" s="72"/>
      <c r="W2" s="65"/>
      <c r="X2" s="68"/>
      <c r="Y2" s="68"/>
      <c r="Z2" s="68"/>
      <c r="AA2" s="71"/>
      <c r="AB2" s="72"/>
      <c r="AC2" s="72"/>
      <c r="AD2" s="72"/>
      <c r="AE2" s="72"/>
      <c r="AF2" s="72"/>
      <c r="AG2" s="72"/>
      <c r="AH2" s="72"/>
      <c r="AI2" s="65"/>
      <c r="AJ2" s="72"/>
      <c r="AK2" s="72"/>
      <c r="AL2" s="72"/>
      <c r="AM2" s="72"/>
      <c r="AN2" s="72"/>
      <c r="AO2" s="72"/>
      <c r="AP2" s="72"/>
      <c r="AQ2" s="70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</row>
    <row r="3" spans="1:56" ht="60" x14ac:dyDescent="0.25">
      <c r="A3" s="37" t="s">
        <v>35</v>
      </c>
      <c r="B3" s="56" t="s">
        <v>34</v>
      </c>
      <c r="C3" s="56" t="s">
        <v>33</v>
      </c>
      <c r="D3" s="56" t="s">
        <v>32</v>
      </c>
      <c r="E3" s="56" t="s">
        <v>31</v>
      </c>
      <c r="F3" s="58" t="s">
        <v>30</v>
      </c>
      <c r="G3" s="57" t="s">
        <v>34</v>
      </c>
      <c r="H3" s="56" t="s">
        <v>33</v>
      </c>
      <c r="I3" s="56" t="s">
        <v>32</v>
      </c>
      <c r="J3" s="56" t="s">
        <v>31</v>
      </c>
      <c r="K3" s="56" t="s">
        <v>30</v>
      </c>
      <c r="M3" s="68"/>
      <c r="N3" s="73"/>
      <c r="O3" s="59"/>
      <c r="P3" s="59"/>
      <c r="Q3" s="59"/>
      <c r="R3" s="59"/>
      <c r="S3" s="59"/>
      <c r="T3" s="59"/>
      <c r="U3" s="59"/>
      <c r="V3" s="59"/>
      <c r="W3" s="59"/>
      <c r="X3" s="68"/>
      <c r="Y3" s="68"/>
      <c r="Z3" s="68"/>
      <c r="AA3" s="73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</row>
    <row r="4" spans="1:56" x14ac:dyDescent="0.25">
      <c r="A4" s="23" t="s">
        <v>29</v>
      </c>
      <c r="B4" s="22">
        <v>13</v>
      </c>
      <c r="C4" s="22">
        <v>15.7</v>
      </c>
      <c r="D4" s="22">
        <v>11.2</v>
      </c>
      <c r="E4" s="22">
        <v>6</v>
      </c>
      <c r="F4" s="20">
        <v>10.4</v>
      </c>
      <c r="G4" s="55">
        <v>15</v>
      </c>
      <c r="H4" s="22">
        <v>22.4</v>
      </c>
      <c r="I4" s="22">
        <v>15.9</v>
      </c>
      <c r="J4" s="22">
        <v>8.5</v>
      </c>
      <c r="K4" s="22">
        <v>14.7</v>
      </c>
      <c r="M4" s="24"/>
      <c r="N4" s="34"/>
      <c r="O4" s="75"/>
      <c r="P4" s="75"/>
      <c r="Q4" s="76"/>
      <c r="R4" s="76"/>
      <c r="S4" s="75"/>
      <c r="T4" s="75"/>
      <c r="U4" s="77"/>
      <c r="V4" s="78"/>
      <c r="W4" s="78"/>
      <c r="X4" s="79"/>
      <c r="Y4" s="79"/>
      <c r="Z4" s="79"/>
      <c r="AA4" s="74"/>
      <c r="AB4" s="75"/>
      <c r="AC4" s="75"/>
      <c r="AD4" s="75"/>
      <c r="AE4" s="77"/>
      <c r="AF4" s="75"/>
      <c r="AG4" s="77"/>
      <c r="AH4" s="75"/>
      <c r="AI4" s="77"/>
      <c r="AJ4" s="75"/>
      <c r="AK4" s="75"/>
      <c r="AL4" s="75"/>
      <c r="AM4" s="77"/>
      <c r="AN4" s="75"/>
      <c r="AO4" s="77"/>
      <c r="AP4" s="75"/>
      <c r="AQ4" s="80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</row>
    <row r="5" spans="1:56" x14ac:dyDescent="0.25">
      <c r="A5" s="53" t="s">
        <v>28</v>
      </c>
      <c r="B5" s="52">
        <v>85</v>
      </c>
      <c r="C5" s="52">
        <v>119.4</v>
      </c>
      <c r="D5" s="52">
        <v>85</v>
      </c>
      <c r="E5" s="52">
        <v>45.3</v>
      </c>
      <c r="F5" s="54">
        <v>78.7</v>
      </c>
      <c r="G5" s="51"/>
      <c r="H5" s="50"/>
      <c r="I5" s="50"/>
      <c r="J5" s="50"/>
      <c r="K5" s="50"/>
      <c r="M5" s="68"/>
      <c r="N5" s="74"/>
      <c r="O5" s="75"/>
      <c r="P5" s="75"/>
      <c r="Q5" s="77"/>
      <c r="R5" s="77"/>
      <c r="S5" s="38"/>
      <c r="T5" s="38"/>
      <c r="U5" s="76"/>
      <c r="V5" s="70"/>
      <c r="W5" s="70"/>
      <c r="X5" s="79"/>
      <c r="Y5" s="79"/>
      <c r="Z5" s="79"/>
      <c r="AA5" s="74"/>
      <c r="AB5" s="75"/>
      <c r="AC5" s="75"/>
      <c r="AD5" s="75"/>
      <c r="AE5" s="77"/>
      <c r="AF5" s="75"/>
      <c r="AG5" s="77"/>
      <c r="AH5" s="75"/>
      <c r="AI5" s="77"/>
      <c r="AJ5" s="71"/>
      <c r="AK5" s="71"/>
      <c r="AL5" s="71"/>
      <c r="AM5" s="77"/>
      <c r="AN5" s="71"/>
      <c r="AO5" s="77"/>
      <c r="AP5" s="71"/>
      <c r="AQ5" s="80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</row>
    <row r="6" spans="1:56" x14ac:dyDescent="0.25">
      <c r="A6" s="49" t="s">
        <v>18</v>
      </c>
      <c r="B6" s="18"/>
      <c r="C6" s="18"/>
      <c r="D6" s="18"/>
      <c r="E6" s="18"/>
      <c r="F6" s="32"/>
      <c r="G6" s="48">
        <v>12</v>
      </c>
      <c r="H6" s="22">
        <v>19.3</v>
      </c>
      <c r="I6" s="22">
        <v>13.8</v>
      </c>
      <c r="J6" s="22">
        <v>7.3</v>
      </c>
      <c r="K6" s="22">
        <v>5.9</v>
      </c>
      <c r="M6" s="68"/>
      <c r="N6" s="81"/>
      <c r="O6" s="38"/>
      <c r="P6" s="38"/>
      <c r="Q6" s="76"/>
      <c r="R6" s="76"/>
      <c r="S6" s="75"/>
      <c r="T6" s="75"/>
      <c r="U6" s="76"/>
      <c r="V6" s="78"/>
      <c r="W6" s="78"/>
      <c r="X6" s="79"/>
      <c r="Y6" s="79"/>
      <c r="Z6" s="79"/>
      <c r="AA6" s="81"/>
      <c r="AB6" s="71"/>
      <c r="AC6" s="71"/>
      <c r="AD6" s="71"/>
      <c r="AE6" s="82"/>
      <c r="AF6" s="71"/>
      <c r="AG6" s="82"/>
      <c r="AH6" s="71"/>
      <c r="AI6" s="82"/>
      <c r="AJ6" s="75"/>
      <c r="AK6" s="75"/>
      <c r="AL6" s="75"/>
      <c r="AM6" s="77"/>
      <c r="AN6" s="75"/>
      <c r="AO6" s="77"/>
      <c r="AP6" s="75"/>
      <c r="AQ6" s="80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</row>
    <row r="7" spans="1:56" x14ac:dyDescent="0.25">
      <c r="A7" s="49" t="s">
        <v>7</v>
      </c>
      <c r="B7" s="18"/>
      <c r="C7" s="18"/>
      <c r="D7" s="18"/>
      <c r="E7" s="18"/>
      <c r="F7" s="32"/>
      <c r="G7" s="48">
        <v>8</v>
      </c>
      <c r="H7" s="22">
        <v>9.8000000000000007</v>
      </c>
      <c r="I7" s="22">
        <v>7</v>
      </c>
      <c r="J7" s="22">
        <v>3.7</v>
      </c>
      <c r="K7" s="22">
        <v>3</v>
      </c>
      <c r="M7" s="68"/>
      <c r="N7" s="81"/>
      <c r="O7" s="38"/>
      <c r="P7" s="38"/>
      <c r="Q7" s="76"/>
      <c r="R7" s="76"/>
      <c r="S7" s="75"/>
      <c r="T7" s="75"/>
      <c r="U7" s="76"/>
      <c r="V7" s="78"/>
      <c r="W7" s="78"/>
      <c r="X7" s="79"/>
      <c r="Y7" s="79"/>
      <c r="Z7" s="79"/>
      <c r="AA7" s="81"/>
      <c r="AB7" s="71"/>
      <c r="AC7" s="71"/>
      <c r="AD7" s="71"/>
      <c r="AE7" s="82"/>
      <c r="AF7" s="71"/>
      <c r="AG7" s="82"/>
      <c r="AH7" s="71"/>
      <c r="AI7" s="82"/>
      <c r="AJ7" s="75"/>
      <c r="AK7" s="75"/>
      <c r="AL7" s="75"/>
      <c r="AM7" s="77"/>
      <c r="AN7" s="75"/>
      <c r="AO7" s="77"/>
      <c r="AP7" s="75"/>
      <c r="AQ7" s="80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</row>
    <row r="8" spans="1:56" x14ac:dyDescent="0.25">
      <c r="A8" s="49" t="s">
        <v>4</v>
      </c>
      <c r="B8" s="18"/>
      <c r="C8" s="18"/>
      <c r="D8" s="18"/>
      <c r="E8" s="18"/>
      <c r="F8" s="32"/>
      <c r="G8" s="48">
        <v>12</v>
      </c>
      <c r="H8" s="22">
        <v>17.899999999999999</v>
      </c>
      <c r="I8" s="22">
        <v>12.8</v>
      </c>
      <c r="J8" s="22">
        <v>6.8</v>
      </c>
      <c r="K8" s="22">
        <v>5.5</v>
      </c>
      <c r="M8" s="68"/>
      <c r="N8" s="81"/>
      <c r="O8" s="38"/>
      <c r="P8" s="38"/>
      <c r="Q8" s="76"/>
      <c r="R8" s="76"/>
      <c r="S8" s="75"/>
      <c r="T8" s="75"/>
      <c r="U8" s="77"/>
      <c r="V8" s="80"/>
      <c r="W8" s="80"/>
      <c r="X8" s="79"/>
      <c r="Y8" s="79"/>
      <c r="Z8" s="79"/>
      <c r="AA8" s="81"/>
      <c r="AB8" s="71"/>
      <c r="AC8" s="71"/>
      <c r="AD8" s="71"/>
      <c r="AE8" s="82"/>
      <c r="AF8" s="71"/>
      <c r="AG8" s="82"/>
      <c r="AH8" s="71"/>
      <c r="AI8" s="82"/>
      <c r="AJ8" s="75"/>
      <c r="AK8" s="75"/>
      <c r="AL8" s="75"/>
      <c r="AM8" s="77"/>
      <c r="AN8" s="75"/>
      <c r="AO8" s="77"/>
      <c r="AP8" s="75"/>
      <c r="AQ8" s="80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</row>
    <row r="9" spans="1:56" x14ac:dyDescent="0.25">
      <c r="A9" s="43" t="s">
        <v>27</v>
      </c>
      <c r="B9" s="26">
        <f>SUM(B4:B8)</f>
        <v>98</v>
      </c>
      <c r="C9" s="26">
        <f>SUM(C4:C8)</f>
        <v>135.1</v>
      </c>
      <c r="D9" s="26">
        <f>SUM(D4:D8)</f>
        <v>96.2</v>
      </c>
      <c r="E9" s="26">
        <f>SUM(E4:E8)</f>
        <v>51.3</v>
      </c>
      <c r="F9" s="47">
        <f>SUM(F4:F8)</f>
        <v>89.100000000000009</v>
      </c>
      <c r="G9" s="46">
        <f>SUM(G4:G8)</f>
        <v>47</v>
      </c>
      <c r="H9" s="26">
        <f>SUM(H4:H8)</f>
        <v>69.400000000000006</v>
      </c>
      <c r="I9" s="26">
        <f>SUM(I4:I8)</f>
        <v>49.5</v>
      </c>
      <c r="J9" s="26">
        <f>SUM(J4:J8)</f>
        <v>26.3</v>
      </c>
      <c r="K9" s="26">
        <f>SUM(K4:K8)</f>
        <v>29.1</v>
      </c>
      <c r="M9" s="68"/>
      <c r="N9" s="83"/>
      <c r="O9" s="38"/>
      <c r="P9" s="84"/>
      <c r="Q9" s="84"/>
      <c r="R9" s="84"/>
      <c r="S9" s="38"/>
      <c r="T9" s="38"/>
      <c r="U9" s="76"/>
      <c r="V9" s="76"/>
      <c r="W9" s="76"/>
      <c r="X9" s="79"/>
      <c r="Y9" s="79"/>
      <c r="Z9" s="79"/>
      <c r="AA9" s="83"/>
      <c r="AB9" s="38"/>
      <c r="AC9" s="38"/>
      <c r="AD9" s="38"/>
      <c r="AE9" s="85"/>
      <c r="AF9" s="38"/>
      <c r="AG9" s="85"/>
      <c r="AH9" s="38"/>
      <c r="AI9" s="85"/>
      <c r="AJ9" s="38"/>
      <c r="AK9" s="38"/>
      <c r="AL9" s="38"/>
      <c r="AM9" s="85"/>
      <c r="AN9" s="38"/>
      <c r="AO9" s="85"/>
      <c r="AP9" s="38"/>
      <c r="AQ9" s="85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</row>
    <row r="10" spans="1:56" x14ac:dyDescent="0.25">
      <c r="A10" s="41"/>
      <c r="B10" s="40"/>
      <c r="C10" s="40"/>
      <c r="D10" s="40"/>
      <c r="E10" s="40"/>
      <c r="F10" s="42"/>
      <c r="G10" s="40"/>
      <c r="H10" s="40"/>
      <c r="I10" s="40"/>
      <c r="J10" s="40"/>
      <c r="K10" s="40"/>
      <c r="M10" s="68"/>
      <c r="N10" s="73"/>
      <c r="O10" s="38"/>
      <c r="P10" s="38"/>
      <c r="Q10" s="76"/>
      <c r="R10" s="76"/>
      <c r="S10" s="38"/>
      <c r="T10" s="38"/>
      <c r="U10" s="76"/>
      <c r="V10" s="70"/>
      <c r="W10" s="70"/>
      <c r="X10" s="79"/>
      <c r="Y10" s="79"/>
      <c r="Z10" s="79"/>
      <c r="AA10" s="73"/>
      <c r="AB10" s="71"/>
      <c r="AC10" s="71"/>
      <c r="AD10" s="71"/>
      <c r="AE10" s="82"/>
      <c r="AF10" s="71"/>
      <c r="AG10" s="82"/>
      <c r="AH10" s="71"/>
      <c r="AI10" s="82"/>
      <c r="AJ10" s="71"/>
      <c r="AK10" s="71"/>
      <c r="AL10" s="71"/>
      <c r="AM10" s="82"/>
      <c r="AN10" s="71"/>
      <c r="AO10" s="82"/>
      <c r="AP10" s="71"/>
      <c r="AQ10" s="80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</row>
    <row r="11" spans="1:56" x14ac:dyDescent="0.25">
      <c r="A11" s="37" t="s">
        <v>26</v>
      </c>
      <c r="B11" s="35"/>
      <c r="C11" s="35"/>
      <c r="D11" s="35"/>
      <c r="E11" s="35"/>
      <c r="F11" s="39"/>
      <c r="G11" s="36"/>
      <c r="H11" s="35"/>
      <c r="I11" s="35"/>
      <c r="J11" s="35"/>
      <c r="K11" s="35"/>
      <c r="M11" s="68"/>
      <c r="N11" s="73"/>
      <c r="O11" s="38"/>
      <c r="P11" s="38"/>
      <c r="Q11" s="38"/>
      <c r="R11" s="38"/>
      <c r="S11" s="38"/>
      <c r="T11" s="38"/>
      <c r="U11" s="38"/>
      <c r="V11" s="38"/>
      <c r="W11" s="38"/>
      <c r="X11" s="79"/>
      <c r="Y11" s="79"/>
      <c r="Z11" s="79"/>
      <c r="AA11" s="73"/>
      <c r="AB11" s="71"/>
      <c r="AC11" s="71"/>
      <c r="AD11" s="71"/>
      <c r="AE11" s="82"/>
      <c r="AF11" s="71"/>
      <c r="AG11" s="82"/>
      <c r="AH11" s="71"/>
      <c r="AI11" s="82"/>
      <c r="AJ11" s="71"/>
      <c r="AK11" s="71"/>
      <c r="AL11" s="71"/>
      <c r="AM11" s="82"/>
      <c r="AN11" s="71"/>
      <c r="AO11" s="82"/>
      <c r="AP11" s="71"/>
      <c r="AQ11" s="80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</row>
    <row r="12" spans="1:56" x14ac:dyDescent="0.25">
      <c r="A12" s="23" t="s">
        <v>25</v>
      </c>
      <c r="B12" s="22">
        <v>11.7</v>
      </c>
      <c r="C12" s="22">
        <v>36.799999999999997</v>
      </c>
      <c r="D12" s="22">
        <v>26.2</v>
      </c>
      <c r="E12" s="22">
        <v>13.9</v>
      </c>
      <c r="F12" s="28">
        <v>11.2</v>
      </c>
      <c r="G12" s="27"/>
      <c r="H12" s="18"/>
      <c r="I12" s="18"/>
      <c r="J12" s="18"/>
      <c r="K12" s="18"/>
      <c r="M12" s="68"/>
      <c r="N12" s="74"/>
      <c r="O12" s="75"/>
      <c r="P12" s="75"/>
      <c r="Q12" s="76"/>
      <c r="R12" s="76"/>
      <c r="S12" s="38"/>
      <c r="T12" s="38"/>
      <c r="U12" s="76"/>
      <c r="V12" s="70"/>
      <c r="W12" s="70"/>
      <c r="X12" s="79"/>
      <c r="Y12" s="79"/>
      <c r="Z12" s="79"/>
      <c r="AA12" s="74"/>
      <c r="AB12" s="75"/>
      <c r="AC12" s="75"/>
      <c r="AD12" s="75"/>
      <c r="AE12" s="77"/>
      <c r="AF12" s="75"/>
      <c r="AG12" s="77"/>
      <c r="AH12" s="75"/>
      <c r="AI12" s="77"/>
      <c r="AJ12" s="38"/>
      <c r="AK12" s="71"/>
      <c r="AL12" s="71"/>
      <c r="AM12" s="82"/>
      <c r="AN12" s="71"/>
      <c r="AO12" s="82"/>
      <c r="AP12" s="71"/>
      <c r="AQ12" s="80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</row>
    <row r="13" spans="1:56" x14ac:dyDescent="0.25">
      <c r="A13" s="23" t="s">
        <v>24</v>
      </c>
      <c r="B13" s="18"/>
      <c r="C13" s="18"/>
      <c r="D13" s="18"/>
      <c r="E13" s="18"/>
      <c r="F13" s="32"/>
      <c r="G13" s="31">
        <v>5</v>
      </c>
      <c r="H13" s="22">
        <v>12</v>
      </c>
      <c r="I13" s="22">
        <v>8.5</v>
      </c>
      <c r="J13" s="22">
        <v>4.5</v>
      </c>
      <c r="K13" s="22">
        <v>3.7</v>
      </c>
      <c r="M13" s="68"/>
      <c r="N13" s="74"/>
      <c r="O13" s="38"/>
      <c r="P13" s="38"/>
      <c r="Q13" s="76"/>
      <c r="R13" s="76"/>
      <c r="S13" s="75"/>
      <c r="T13" s="75"/>
      <c r="U13" s="77"/>
      <c r="V13" s="70"/>
      <c r="W13" s="70"/>
      <c r="X13" s="79"/>
      <c r="Y13" s="79"/>
      <c r="Z13" s="79"/>
      <c r="AA13" s="74"/>
      <c r="AB13" s="71"/>
      <c r="AC13" s="71"/>
      <c r="AD13" s="71"/>
      <c r="AE13" s="77"/>
      <c r="AF13" s="71"/>
      <c r="AG13" s="77"/>
      <c r="AH13" s="71"/>
      <c r="AI13" s="77"/>
      <c r="AJ13" s="75"/>
      <c r="AK13" s="75"/>
      <c r="AL13" s="75"/>
      <c r="AM13" s="77"/>
      <c r="AN13" s="75"/>
      <c r="AO13" s="77"/>
      <c r="AP13" s="75"/>
      <c r="AQ13" s="80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</row>
    <row r="14" spans="1:56" x14ac:dyDescent="0.25">
      <c r="A14" s="23" t="s">
        <v>23</v>
      </c>
      <c r="B14" s="22">
        <v>12.6</v>
      </c>
      <c r="C14" s="22">
        <v>98.7</v>
      </c>
      <c r="D14" s="22">
        <v>70.2</v>
      </c>
      <c r="E14" s="22">
        <v>37.4</v>
      </c>
      <c r="F14" s="28">
        <v>30.2</v>
      </c>
      <c r="G14" s="31">
        <v>18</v>
      </c>
      <c r="H14" s="22">
        <v>115</v>
      </c>
      <c r="I14" s="22">
        <v>81.8</v>
      </c>
      <c r="J14" s="22">
        <v>43.6</v>
      </c>
      <c r="K14" s="22">
        <v>35.200000000000003</v>
      </c>
      <c r="M14" s="68"/>
      <c r="N14" s="74"/>
      <c r="O14" s="75"/>
      <c r="P14" s="75"/>
      <c r="Q14" s="76"/>
      <c r="R14" s="76"/>
      <c r="S14" s="75"/>
      <c r="T14" s="75"/>
      <c r="U14" s="76"/>
      <c r="V14" s="78"/>
      <c r="W14" s="78"/>
      <c r="X14" s="79"/>
      <c r="Y14" s="79"/>
      <c r="Z14" s="79"/>
      <c r="AA14" s="74"/>
      <c r="AB14" s="75"/>
      <c r="AC14" s="75"/>
      <c r="AD14" s="75"/>
      <c r="AE14" s="77"/>
      <c r="AF14" s="75"/>
      <c r="AG14" s="77"/>
      <c r="AH14" s="75"/>
      <c r="AI14" s="77"/>
      <c r="AJ14" s="75"/>
      <c r="AK14" s="75"/>
      <c r="AL14" s="75"/>
      <c r="AM14" s="77"/>
      <c r="AN14" s="75"/>
      <c r="AO14" s="77"/>
      <c r="AP14" s="75"/>
      <c r="AQ14" s="80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</row>
    <row r="15" spans="1:56" x14ac:dyDescent="0.25">
      <c r="A15" s="23" t="s">
        <v>22</v>
      </c>
      <c r="B15" s="18"/>
      <c r="C15" s="18"/>
      <c r="D15" s="18"/>
      <c r="E15" s="18"/>
      <c r="F15" s="32"/>
      <c r="G15" s="31">
        <v>15</v>
      </c>
      <c r="H15" s="22">
        <v>51</v>
      </c>
      <c r="I15" s="22">
        <v>36.299999999999997</v>
      </c>
      <c r="J15" s="22">
        <v>19.3</v>
      </c>
      <c r="K15" s="22">
        <v>15.6</v>
      </c>
      <c r="M15" s="68"/>
      <c r="N15" s="74"/>
      <c r="O15" s="38"/>
      <c r="P15" s="38"/>
      <c r="Q15" s="76"/>
      <c r="R15" s="76"/>
      <c r="S15" s="75"/>
      <c r="T15" s="75"/>
      <c r="U15" s="76"/>
      <c r="V15" s="70"/>
      <c r="W15" s="70"/>
      <c r="X15" s="79"/>
      <c r="Y15" s="79"/>
      <c r="Z15" s="79"/>
      <c r="AA15" s="74"/>
      <c r="AB15" s="71"/>
      <c r="AC15" s="71"/>
      <c r="AD15" s="71"/>
      <c r="AE15" s="77"/>
      <c r="AF15" s="71"/>
      <c r="AG15" s="77"/>
      <c r="AH15" s="71"/>
      <c r="AI15" s="77"/>
      <c r="AJ15" s="75"/>
      <c r="AK15" s="75"/>
      <c r="AL15" s="75"/>
      <c r="AM15" s="77"/>
      <c r="AN15" s="75"/>
      <c r="AO15" s="77"/>
      <c r="AP15" s="75"/>
      <c r="AQ15" s="80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</row>
    <row r="16" spans="1:56" x14ac:dyDescent="0.25">
      <c r="A16" s="23" t="s">
        <v>21</v>
      </c>
      <c r="B16" s="22">
        <v>4.5</v>
      </c>
      <c r="C16" s="22">
        <v>26.6</v>
      </c>
      <c r="D16" s="22">
        <v>18.899999999999999</v>
      </c>
      <c r="E16" s="22">
        <v>10.1</v>
      </c>
      <c r="F16" s="28">
        <v>8.1</v>
      </c>
      <c r="G16" s="31">
        <v>5</v>
      </c>
      <c r="H16" s="22">
        <v>23.4</v>
      </c>
      <c r="I16" s="22">
        <v>16.600000000000001</v>
      </c>
      <c r="J16" s="22">
        <v>8.9</v>
      </c>
      <c r="K16" s="22">
        <v>7.1</v>
      </c>
      <c r="M16" s="68"/>
      <c r="N16" s="74"/>
      <c r="O16" s="75"/>
      <c r="P16" s="75"/>
      <c r="Q16" s="76"/>
      <c r="R16" s="76"/>
      <c r="S16" s="75"/>
      <c r="T16" s="75"/>
      <c r="U16" s="76"/>
      <c r="V16" s="78"/>
      <c r="W16" s="78"/>
      <c r="X16" s="79"/>
      <c r="Y16" s="79"/>
      <c r="Z16" s="79"/>
      <c r="AA16" s="74"/>
      <c r="AB16" s="75"/>
      <c r="AC16" s="75"/>
      <c r="AD16" s="75"/>
      <c r="AE16" s="77"/>
      <c r="AF16" s="75"/>
      <c r="AG16" s="77"/>
      <c r="AH16" s="75"/>
      <c r="AI16" s="77"/>
      <c r="AJ16" s="75"/>
      <c r="AK16" s="75"/>
      <c r="AL16" s="75"/>
      <c r="AM16" s="77"/>
      <c r="AN16" s="75"/>
      <c r="AO16" s="77"/>
      <c r="AP16" s="75"/>
      <c r="AQ16" s="80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</row>
    <row r="17" spans="1:56" x14ac:dyDescent="0.25">
      <c r="A17" s="23" t="s">
        <v>20</v>
      </c>
      <c r="B17" s="18"/>
      <c r="C17" s="18"/>
      <c r="D17" s="18"/>
      <c r="E17" s="18"/>
      <c r="F17" s="32"/>
      <c r="G17" s="31">
        <v>12</v>
      </c>
      <c r="H17" s="22">
        <v>24.1</v>
      </c>
      <c r="I17" s="22">
        <v>17.100000000000001</v>
      </c>
      <c r="J17" s="22">
        <v>9.1</v>
      </c>
      <c r="K17" s="22">
        <v>7.4</v>
      </c>
      <c r="M17" s="68"/>
      <c r="N17" s="74"/>
      <c r="O17" s="38"/>
      <c r="P17" s="38"/>
      <c r="Q17" s="76"/>
      <c r="R17" s="76"/>
      <c r="S17" s="75"/>
      <c r="T17" s="75"/>
      <c r="U17" s="76"/>
      <c r="V17" s="70"/>
      <c r="W17" s="70"/>
      <c r="X17" s="68"/>
      <c r="Y17" s="68"/>
      <c r="Z17" s="68"/>
      <c r="AA17" s="74"/>
      <c r="AB17" s="71"/>
      <c r="AC17" s="71"/>
      <c r="AD17" s="71"/>
      <c r="AE17" s="77"/>
      <c r="AF17" s="71"/>
      <c r="AG17" s="77"/>
      <c r="AH17" s="71"/>
      <c r="AI17" s="77"/>
      <c r="AJ17" s="75"/>
      <c r="AK17" s="75"/>
      <c r="AL17" s="75"/>
      <c r="AM17" s="77"/>
      <c r="AN17" s="75"/>
      <c r="AO17" s="77"/>
      <c r="AP17" s="75"/>
      <c r="AQ17" s="80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</row>
    <row r="18" spans="1:56" x14ac:dyDescent="0.25">
      <c r="A18" s="23" t="s">
        <v>19</v>
      </c>
      <c r="B18" s="22">
        <v>4.5</v>
      </c>
      <c r="C18" s="22">
        <v>10.3</v>
      </c>
      <c r="D18" s="22">
        <v>7.3</v>
      </c>
      <c r="E18" s="22">
        <v>3.9</v>
      </c>
      <c r="F18" s="28">
        <v>3.1</v>
      </c>
      <c r="G18" s="31">
        <v>6</v>
      </c>
      <c r="H18" s="22">
        <v>8.6</v>
      </c>
      <c r="I18" s="22">
        <v>6.1</v>
      </c>
      <c r="J18" s="22">
        <v>3.3</v>
      </c>
      <c r="K18" s="22">
        <v>2.6</v>
      </c>
      <c r="M18" s="68"/>
      <c r="N18" s="74"/>
      <c r="O18" s="75"/>
      <c r="P18" s="75"/>
      <c r="Q18" s="76"/>
      <c r="R18" s="76"/>
      <c r="S18" s="75"/>
      <c r="T18" s="75"/>
      <c r="U18" s="76"/>
      <c r="V18" s="78"/>
      <c r="W18" s="78"/>
      <c r="X18" s="68"/>
      <c r="Y18" s="68"/>
      <c r="Z18" s="68"/>
      <c r="AA18" s="74"/>
      <c r="AB18" s="75"/>
      <c r="AC18" s="75"/>
      <c r="AD18" s="75"/>
      <c r="AE18" s="77"/>
      <c r="AF18" s="75"/>
      <c r="AG18" s="77"/>
      <c r="AH18" s="75"/>
      <c r="AI18" s="77"/>
      <c r="AJ18" s="75"/>
      <c r="AK18" s="75"/>
      <c r="AL18" s="75"/>
      <c r="AM18" s="77"/>
      <c r="AN18" s="75"/>
      <c r="AO18" s="77"/>
      <c r="AP18" s="75"/>
      <c r="AQ18" s="80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</row>
    <row r="19" spans="1:56" x14ac:dyDescent="0.25">
      <c r="A19" s="23" t="s">
        <v>18</v>
      </c>
      <c r="B19" s="22">
        <v>6.3</v>
      </c>
      <c r="C19" s="22">
        <v>20.7</v>
      </c>
      <c r="D19" s="22">
        <v>14.7</v>
      </c>
      <c r="E19" s="22">
        <v>7.8</v>
      </c>
      <c r="F19" s="28">
        <v>6.3</v>
      </c>
      <c r="G19" s="27"/>
      <c r="H19" s="18"/>
      <c r="I19" s="18"/>
      <c r="J19" s="18"/>
      <c r="K19" s="18"/>
      <c r="M19" s="68"/>
      <c r="N19" s="74"/>
      <c r="O19" s="75"/>
      <c r="P19" s="75"/>
      <c r="Q19" s="76"/>
      <c r="R19" s="76"/>
      <c r="S19" s="38"/>
      <c r="T19" s="38"/>
      <c r="U19" s="76"/>
      <c r="V19" s="70"/>
      <c r="W19" s="70"/>
      <c r="X19" s="68"/>
      <c r="Y19" s="68"/>
      <c r="Z19" s="68"/>
      <c r="AA19" s="74"/>
      <c r="AB19" s="75"/>
      <c r="AC19" s="75"/>
      <c r="AD19" s="75"/>
      <c r="AE19" s="77"/>
      <c r="AF19" s="75"/>
      <c r="AG19" s="77"/>
      <c r="AH19" s="75"/>
      <c r="AI19" s="77"/>
      <c r="AJ19" s="38"/>
      <c r="AK19" s="71"/>
      <c r="AL19" s="71"/>
      <c r="AM19" s="77"/>
      <c r="AN19" s="71"/>
      <c r="AO19" s="77"/>
      <c r="AP19" s="71"/>
      <c r="AQ19" s="80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</row>
    <row r="20" spans="1:56" x14ac:dyDescent="0.25">
      <c r="A20" s="23" t="s">
        <v>17</v>
      </c>
      <c r="B20" s="22">
        <v>18</v>
      </c>
      <c r="C20" s="22">
        <v>27.6</v>
      </c>
      <c r="D20" s="22">
        <v>19.600000000000001</v>
      </c>
      <c r="E20" s="22">
        <v>10.4</v>
      </c>
      <c r="F20" s="28">
        <v>18.2</v>
      </c>
      <c r="G20" s="31">
        <v>18</v>
      </c>
      <c r="H20" s="22">
        <v>23.3</v>
      </c>
      <c r="I20" s="22">
        <v>16.600000000000001</v>
      </c>
      <c r="J20" s="22">
        <v>8.8000000000000007</v>
      </c>
      <c r="K20" s="22">
        <v>15.4</v>
      </c>
      <c r="M20" s="68"/>
      <c r="N20" s="74"/>
      <c r="O20" s="75"/>
      <c r="P20" s="75"/>
      <c r="Q20" s="76"/>
      <c r="R20" s="76"/>
      <c r="S20" s="75"/>
      <c r="T20" s="75"/>
      <c r="U20" s="76"/>
      <c r="V20" s="78"/>
      <c r="W20" s="78"/>
      <c r="X20" s="68"/>
      <c r="Y20" s="68"/>
      <c r="Z20" s="68"/>
      <c r="AA20" s="74"/>
      <c r="AB20" s="75"/>
      <c r="AC20" s="75"/>
      <c r="AD20" s="75"/>
      <c r="AE20" s="77"/>
      <c r="AF20" s="75"/>
      <c r="AG20" s="77"/>
      <c r="AH20" s="75"/>
      <c r="AI20" s="77"/>
      <c r="AJ20" s="75"/>
      <c r="AK20" s="75"/>
      <c r="AL20" s="75"/>
      <c r="AM20" s="77"/>
      <c r="AN20" s="75"/>
      <c r="AO20" s="77"/>
      <c r="AP20" s="75"/>
      <c r="AQ20" s="80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</row>
    <row r="21" spans="1:56" x14ac:dyDescent="0.25">
      <c r="A21" s="23" t="s">
        <v>16</v>
      </c>
      <c r="B21" s="22">
        <v>12.6</v>
      </c>
      <c r="C21" s="22">
        <v>51.1</v>
      </c>
      <c r="D21" s="22">
        <v>36.4</v>
      </c>
      <c r="E21" s="22">
        <v>19.399999999999999</v>
      </c>
      <c r="F21" s="28">
        <v>15.6</v>
      </c>
      <c r="G21" s="31">
        <v>12</v>
      </c>
      <c r="H21" s="22">
        <v>35.299999999999997</v>
      </c>
      <c r="I21" s="22">
        <v>25.1</v>
      </c>
      <c r="J21" s="22">
        <v>13.4</v>
      </c>
      <c r="K21" s="22">
        <v>10.8</v>
      </c>
      <c r="M21" s="68"/>
      <c r="N21" s="74"/>
      <c r="O21" s="75"/>
      <c r="P21" s="75"/>
      <c r="Q21" s="76"/>
      <c r="R21" s="76"/>
      <c r="S21" s="75"/>
      <c r="T21" s="75"/>
      <c r="U21" s="76"/>
      <c r="V21" s="78"/>
      <c r="W21" s="78"/>
      <c r="X21" s="68"/>
      <c r="Y21" s="68"/>
      <c r="Z21" s="68"/>
      <c r="AA21" s="74"/>
      <c r="AB21" s="75"/>
      <c r="AC21" s="75"/>
      <c r="AD21" s="75"/>
      <c r="AE21" s="77"/>
      <c r="AF21" s="75"/>
      <c r="AG21" s="77"/>
      <c r="AH21" s="75"/>
      <c r="AI21" s="77"/>
      <c r="AJ21" s="75"/>
      <c r="AK21" s="75"/>
      <c r="AL21" s="75"/>
      <c r="AM21" s="77"/>
      <c r="AN21" s="75"/>
      <c r="AO21" s="77"/>
      <c r="AP21" s="75"/>
      <c r="AQ21" s="80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</row>
    <row r="22" spans="1:56" x14ac:dyDescent="0.25">
      <c r="A22" s="23" t="s">
        <v>15</v>
      </c>
      <c r="B22" s="22">
        <v>3.6</v>
      </c>
      <c r="C22" s="22">
        <v>5.8</v>
      </c>
      <c r="D22" s="22">
        <v>4.0999999999999996</v>
      </c>
      <c r="E22" s="22">
        <v>2.2000000000000002</v>
      </c>
      <c r="F22" s="28">
        <v>1.8</v>
      </c>
      <c r="G22" s="33"/>
      <c r="H22" s="3"/>
      <c r="I22" s="3"/>
      <c r="J22" s="3"/>
      <c r="K22" s="3"/>
      <c r="M22" s="68"/>
      <c r="N22" s="74"/>
      <c r="O22" s="75"/>
      <c r="P22" s="75"/>
      <c r="Q22" s="76"/>
      <c r="R22" s="76"/>
      <c r="S22" s="68"/>
      <c r="T22" s="68"/>
      <c r="U22" s="68"/>
      <c r="V22" s="68"/>
      <c r="W22" s="68"/>
      <c r="X22" s="68"/>
      <c r="Y22" s="68"/>
      <c r="Z22" s="68"/>
      <c r="AA22" s="74"/>
      <c r="AB22" s="75"/>
      <c r="AC22" s="75"/>
      <c r="AD22" s="75"/>
      <c r="AE22" s="77"/>
      <c r="AF22" s="75"/>
      <c r="AG22" s="77"/>
      <c r="AH22" s="75"/>
      <c r="AI22" s="77"/>
      <c r="AJ22" s="68"/>
      <c r="AK22" s="68"/>
      <c r="AL22" s="68"/>
      <c r="AM22" s="77"/>
      <c r="AN22" s="68"/>
      <c r="AO22" s="77"/>
      <c r="AP22" s="68"/>
      <c r="AQ22" s="80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</row>
    <row r="23" spans="1:56" x14ac:dyDescent="0.25">
      <c r="A23" s="23" t="s">
        <v>14</v>
      </c>
      <c r="B23" s="18"/>
      <c r="C23" s="18"/>
      <c r="D23" s="18"/>
      <c r="E23" s="18"/>
      <c r="F23" s="32"/>
      <c r="G23" s="31">
        <v>20</v>
      </c>
      <c r="H23" s="22">
        <v>83.6</v>
      </c>
      <c r="I23" s="22">
        <v>59.5</v>
      </c>
      <c r="J23" s="22">
        <v>31.7</v>
      </c>
      <c r="K23" s="22">
        <v>25.6</v>
      </c>
      <c r="M23" s="68"/>
      <c r="N23" s="74"/>
      <c r="O23" s="38"/>
      <c r="P23" s="38"/>
      <c r="Q23" s="76"/>
      <c r="R23" s="76"/>
      <c r="S23" s="75"/>
      <c r="T23" s="75"/>
      <c r="U23" s="77"/>
      <c r="V23" s="78"/>
      <c r="W23" s="78"/>
      <c r="X23" s="68"/>
      <c r="Y23" s="68"/>
      <c r="Z23" s="68"/>
      <c r="AA23" s="74"/>
      <c r="AB23" s="71"/>
      <c r="AC23" s="71"/>
      <c r="AD23" s="71"/>
      <c r="AE23" s="77"/>
      <c r="AF23" s="71"/>
      <c r="AG23" s="77"/>
      <c r="AH23" s="82"/>
      <c r="AI23" s="77"/>
      <c r="AJ23" s="75"/>
      <c r="AK23" s="75"/>
      <c r="AL23" s="75"/>
      <c r="AM23" s="77"/>
      <c r="AN23" s="75"/>
      <c r="AO23" s="77"/>
      <c r="AP23" s="75"/>
      <c r="AQ23" s="80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</row>
    <row r="24" spans="1:56" x14ac:dyDescent="0.25">
      <c r="A24" s="23" t="s">
        <v>13</v>
      </c>
      <c r="B24" s="18"/>
      <c r="C24" s="18"/>
      <c r="D24" s="18"/>
      <c r="E24" s="18"/>
      <c r="F24" s="32"/>
      <c r="G24" s="31">
        <v>12</v>
      </c>
      <c r="H24" s="22" t="s">
        <v>5</v>
      </c>
      <c r="I24" s="22" t="s">
        <v>5</v>
      </c>
      <c r="J24" s="22" t="s">
        <v>5</v>
      </c>
      <c r="K24" s="22" t="s">
        <v>5</v>
      </c>
      <c r="M24" s="68"/>
      <c r="N24" s="74"/>
      <c r="O24" s="38"/>
      <c r="P24" s="38"/>
      <c r="Q24" s="76"/>
      <c r="R24" s="76"/>
      <c r="S24" s="75"/>
      <c r="T24" s="75"/>
      <c r="U24" s="76"/>
      <c r="V24" s="70"/>
      <c r="W24" s="70"/>
      <c r="X24" s="68"/>
      <c r="Y24" s="68"/>
      <c r="Z24" s="68"/>
      <c r="AA24" s="74"/>
      <c r="AB24" s="71"/>
      <c r="AC24" s="71"/>
      <c r="AD24" s="71"/>
      <c r="AE24" s="77"/>
      <c r="AF24" s="71"/>
      <c r="AG24" s="77"/>
      <c r="AH24" s="71"/>
      <c r="AI24" s="77"/>
      <c r="AJ24" s="75"/>
      <c r="AK24" s="75"/>
      <c r="AL24" s="75"/>
      <c r="AM24" s="77"/>
      <c r="AN24" s="75"/>
      <c r="AO24" s="77"/>
      <c r="AP24" s="75"/>
      <c r="AQ24" s="77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</row>
    <row r="25" spans="1:56" x14ac:dyDescent="0.25">
      <c r="A25" s="23" t="s">
        <v>12</v>
      </c>
      <c r="B25" s="18"/>
      <c r="C25" s="18"/>
      <c r="D25" s="18"/>
      <c r="E25" s="18"/>
      <c r="F25" s="32"/>
      <c r="G25" s="31">
        <v>6</v>
      </c>
      <c r="H25" s="22">
        <v>17.2</v>
      </c>
      <c r="I25" s="22">
        <v>12.3</v>
      </c>
      <c r="J25" s="22">
        <v>6.5</v>
      </c>
      <c r="K25" s="22">
        <v>5.3</v>
      </c>
      <c r="M25" s="68"/>
      <c r="N25" s="74"/>
      <c r="O25" s="38"/>
      <c r="P25" s="38"/>
      <c r="Q25" s="76"/>
      <c r="R25" s="76"/>
      <c r="S25" s="75"/>
      <c r="T25" s="75"/>
      <c r="U25" s="76"/>
      <c r="V25" s="70"/>
      <c r="W25" s="70"/>
      <c r="X25" s="68"/>
      <c r="Y25" s="68"/>
      <c r="Z25" s="68"/>
      <c r="AA25" s="74"/>
      <c r="AB25" s="71"/>
      <c r="AC25" s="71"/>
      <c r="AD25" s="71"/>
      <c r="AE25" s="77"/>
      <c r="AF25" s="71"/>
      <c r="AG25" s="77"/>
      <c r="AH25" s="71"/>
      <c r="AI25" s="77"/>
      <c r="AJ25" s="75"/>
      <c r="AK25" s="75"/>
      <c r="AL25" s="75"/>
      <c r="AM25" s="77"/>
      <c r="AN25" s="75"/>
      <c r="AO25" s="77"/>
      <c r="AP25" s="75"/>
      <c r="AQ25" s="80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</row>
    <row r="26" spans="1:56" x14ac:dyDescent="0.25">
      <c r="A26" s="23" t="s">
        <v>11</v>
      </c>
      <c r="B26" s="22">
        <v>6.3</v>
      </c>
      <c r="C26" s="22">
        <v>11.3</v>
      </c>
      <c r="D26" s="22">
        <v>8.1</v>
      </c>
      <c r="E26" s="22">
        <v>4.3</v>
      </c>
      <c r="F26" s="28">
        <v>3.5</v>
      </c>
      <c r="G26" s="31">
        <v>7</v>
      </c>
      <c r="H26" s="22">
        <v>8.3000000000000007</v>
      </c>
      <c r="I26" s="22">
        <v>5.9</v>
      </c>
      <c r="J26" s="22">
        <v>3.2</v>
      </c>
      <c r="K26" s="22">
        <v>2.5</v>
      </c>
      <c r="M26" s="68"/>
      <c r="N26" s="74"/>
      <c r="O26" s="75"/>
      <c r="P26" s="75"/>
      <c r="Q26" s="76"/>
      <c r="R26" s="76"/>
      <c r="S26" s="75"/>
      <c r="T26" s="75"/>
      <c r="U26" s="76"/>
      <c r="V26" s="78"/>
      <c r="W26" s="78"/>
      <c r="X26" s="68"/>
      <c r="Y26" s="68"/>
      <c r="Z26" s="68"/>
      <c r="AA26" s="74"/>
      <c r="AB26" s="75"/>
      <c r="AC26" s="75"/>
      <c r="AD26" s="75"/>
      <c r="AE26" s="77"/>
      <c r="AF26" s="75"/>
      <c r="AG26" s="77"/>
      <c r="AH26" s="75"/>
      <c r="AI26" s="77"/>
      <c r="AJ26" s="75"/>
      <c r="AK26" s="75"/>
      <c r="AL26" s="75"/>
      <c r="AM26" s="77"/>
      <c r="AN26" s="75"/>
      <c r="AO26" s="77"/>
      <c r="AP26" s="75"/>
      <c r="AQ26" s="80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</row>
    <row r="27" spans="1:56" x14ac:dyDescent="0.25">
      <c r="A27" s="23" t="s">
        <v>10</v>
      </c>
      <c r="B27" s="22">
        <v>9.9</v>
      </c>
      <c r="C27" s="22">
        <v>29.6</v>
      </c>
      <c r="D27" s="22">
        <v>21</v>
      </c>
      <c r="E27" s="22">
        <v>11.2</v>
      </c>
      <c r="F27" s="28">
        <v>9</v>
      </c>
      <c r="G27" s="31">
        <v>14</v>
      </c>
      <c r="H27" s="22">
        <v>30.1</v>
      </c>
      <c r="I27" s="22">
        <v>21.4</v>
      </c>
      <c r="J27" s="22">
        <v>11.4</v>
      </c>
      <c r="K27" s="22">
        <v>9.1999999999999993</v>
      </c>
      <c r="M27" s="68"/>
      <c r="N27" s="74"/>
      <c r="O27" s="75"/>
      <c r="P27" s="75"/>
      <c r="Q27" s="76"/>
      <c r="R27" s="77"/>
      <c r="S27" s="75"/>
      <c r="T27" s="75"/>
      <c r="U27" s="76"/>
      <c r="V27" s="80"/>
      <c r="W27" s="80"/>
      <c r="X27" s="68"/>
      <c r="Y27" s="68"/>
      <c r="Z27" s="68"/>
      <c r="AA27" s="74"/>
      <c r="AB27" s="75"/>
      <c r="AC27" s="75"/>
      <c r="AD27" s="75"/>
      <c r="AE27" s="77"/>
      <c r="AF27" s="75"/>
      <c r="AG27" s="77"/>
      <c r="AH27" s="75"/>
      <c r="AI27" s="77"/>
      <c r="AJ27" s="75"/>
      <c r="AK27" s="75"/>
      <c r="AL27" s="75"/>
      <c r="AM27" s="77"/>
      <c r="AN27" s="75"/>
      <c r="AO27" s="77"/>
      <c r="AP27" s="75"/>
      <c r="AQ27" s="80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</row>
    <row r="28" spans="1:56" x14ac:dyDescent="0.25">
      <c r="A28" s="23" t="s">
        <v>9</v>
      </c>
      <c r="B28" s="18"/>
      <c r="C28" s="18"/>
      <c r="D28" s="18"/>
      <c r="E28" s="18"/>
      <c r="F28" s="32"/>
      <c r="G28" s="31">
        <v>12</v>
      </c>
      <c r="H28" s="22">
        <v>22.7</v>
      </c>
      <c r="I28" s="22">
        <v>16.2</v>
      </c>
      <c r="J28" s="22">
        <v>8.6</v>
      </c>
      <c r="K28" s="22">
        <v>6.9</v>
      </c>
      <c r="M28" s="68"/>
      <c r="N28" s="74"/>
      <c r="O28" s="38"/>
      <c r="P28" s="38"/>
      <c r="Q28" s="76"/>
      <c r="R28" s="76"/>
      <c r="S28" s="75"/>
      <c r="T28" s="75"/>
      <c r="U28" s="76"/>
      <c r="V28" s="70"/>
      <c r="W28" s="70"/>
      <c r="X28" s="68"/>
      <c r="Y28" s="68"/>
      <c r="Z28" s="68"/>
      <c r="AA28" s="74"/>
      <c r="AB28" s="71"/>
      <c r="AC28" s="71"/>
      <c r="AD28" s="71"/>
      <c r="AE28" s="77"/>
      <c r="AF28" s="71"/>
      <c r="AG28" s="77"/>
      <c r="AH28" s="71"/>
      <c r="AI28" s="77"/>
      <c r="AJ28" s="75"/>
      <c r="AK28" s="75"/>
      <c r="AL28" s="75"/>
      <c r="AM28" s="77"/>
      <c r="AN28" s="75"/>
      <c r="AO28" s="77"/>
      <c r="AP28" s="75"/>
      <c r="AQ28" s="80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</row>
    <row r="29" spans="1:56" x14ac:dyDescent="0.25">
      <c r="A29" s="23" t="s">
        <v>8</v>
      </c>
      <c r="B29" s="22">
        <v>9.9</v>
      </c>
      <c r="C29" s="22">
        <v>32</v>
      </c>
      <c r="D29" s="22">
        <v>22.8</v>
      </c>
      <c r="E29" s="22">
        <v>12.1</v>
      </c>
      <c r="F29" s="28">
        <v>9.8000000000000007</v>
      </c>
      <c r="G29" s="31">
        <v>14</v>
      </c>
      <c r="H29" s="22">
        <v>32.9</v>
      </c>
      <c r="I29" s="22">
        <v>23.4</v>
      </c>
      <c r="J29" s="22">
        <v>12.5</v>
      </c>
      <c r="K29" s="22">
        <v>10</v>
      </c>
      <c r="M29" s="68"/>
      <c r="N29" s="74"/>
      <c r="O29" s="75"/>
      <c r="P29" s="75"/>
      <c r="Q29" s="76"/>
      <c r="R29" s="76"/>
      <c r="S29" s="75"/>
      <c r="T29" s="75"/>
      <c r="U29" s="77"/>
      <c r="V29" s="78"/>
      <c r="W29" s="78"/>
      <c r="X29" s="68"/>
      <c r="Y29" s="68"/>
      <c r="Z29" s="68"/>
      <c r="AA29" s="74"/>
      <c r="AB29" s="75"/>
      <c r="AC29" s="75"/>
      <c r="AD29" s="75"/>
      <c r="AE29" s="77"/>
      <c r="AF29" s="75"/>
      <c r="AG29" s="77"/>
      <c r="AH29" s="75"/>
      <c r="AI29" s="77"/>
      <c r="AJ29" s="75"/>
      <c r="AK29" s="75"/>
      <c r="AL29" s="75"/>
      <c r="AM29" s="77"/>
      <c r="AN29" s="75"/>
      <c r="AO29" s="77"/>
      <c r="AP29" s="75"/>
      <c r="AQ29" s="80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</row>
    <row r="30" spans="1:56" x14ac:dyDescent="0.25">
      <c r="A30" s="23" t="s">
        <v>7</v>
      </c>
      <c r="B30" s="22">
        <v>4.5</v>
      </c>
      <c r="C30" s="22">
        <v>10.6</v>
      </c>
      <c r="D30" s="22">
        <v>7.6</v>
      </c>
      <c r="E30" s="22">
        <v>4</v>
      </c>
      <c r="F30" s="28">
        <v>3.3</v>
      </c>
      <c r="G30" s="33"/>
      <c r="H30" s="22"/>
      <c r="I30" s="22"/>
      <c r="J30" s="22"/>
      <c r="K30" s="18"/>
      <c r="M30" s="68"/>
      <c r="N30" s="74"/>
      <c r="O30" s="75"/>
      <c r="P30" s="75"/>
      <c r="Q30" s="76"/>
      <c r="R30" s="76"/>
      <c r="S30" s="68"/>
      <c r="T30" s="68"/>
      <c r="U30" s="68"/>
      <c r="V30" s="68"/>
      <c r="W30" s="68"/>
      <c r="X30" s="68"/>
      <c r="Y30" s="68"/>
      <c r="Z30" s="68"/>
      <c r="AA30" s="74"/>
      <c r="AB30" s="75"/>
      <c r="AC30" s="75"/>
      <c r="AD30" s="75"/>
      <c r="AE30" s="77"/>
      <c r="AF30" s="75"/>
      <c r="AG30" s="77"/>
      <c r="AH30" s="75"/>
      <c r="AI30" s="77"/>
      <c r="AJ30" s="68"/>
      <c r="AK30" s="75"/>
      <c r="AL30" s="75"/>
      <c r="AM30" s="77"/>
      <c r="AN30" s="75"/>
      <c r="AO30" s="77"/>
      <c r="AP30" s="71"/>
      <c r="AQ30" s="80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</row>
    <row r="31" spans="1:56" x14ac:dyDescent="0.25">
      <c r="A31" s="23" t="s">
        <v>6</v>
      </c>
      <c r="B31" s="18"/>
      <c r="C31" s="18"/>
      <c r="D31" s="18"/>
      <c r="E31" s="18"/>
      <c r="F31" s="32"/>
      <c r="G31" s="31">
        <v>3.5</v>
      </c>
      <c r="H31" s="22" t="s">
        <v>5</v>
      </c>
      <c r="I31" s="22" t="s">
        <v>5</v>
      </c>
      <c r="J31" s="22" t="s">
        <v>5</v>
      </c>
      <c r="K31" s="22" t="s">
        <v>5</v>
      </c>
      <c r="M31" s="68"/>
      <c r="N31" s="74"/>
      <c r="O31" s="38"/>
      <c r="P31" s="38"/>
      <c r="Q31" s="76"/>
      <c r="R31" s="76"/>
      <c r="S31" s="75"/>
      <c r="T31" s="75"/>
      <c r="U31" s="76"/>
      <c r="V31" s="70"/>
      <c r="W31" s="70"/>
      <c r="X31" s="68"/>
      <c r="Y31" s="68"/>
      <c r="Z31" s="68"/>
      <c r="AA31" s="74"/>
      <c r="AB31" s="71"/>
      <c r="AC31" s="71"/>
      <c r="AD31" s="71"/>
      <c r="AE31" s="77"/>
      <c r="AF31" s="71"/>
      <c r="AG31" s="77"/>
      <c r="AH31" s="71"/>
      <c r="AI31" s="77"/>
      <c r="AJ31" s="75"/>
      <c r="AK31" s="75"/>
      <c r="AL31" s="75"/>
      <c r="AM31" s="77"/>
      <c r="AN31" s="75"/>
      <c r="AO31" s="77"/>
      <c r="AP31" s="75"/>
      <c r="AQ31" s="77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</row>
    <row r="32" spans="1:56" x14ac:dyDescent="0.25">
      <c r="A32" s="23" t="s">
        <v>4</v>
      </c>
      <c r="B32" s="22">
        <v>4.5</v>
      </c>
      <c r="C32" s="22">
        <v>20.8</v>
      </c>
      <c r="D32" s="22">
        <v>14.8</v>
      </c>
      <c r="E32" s="22">
        <v>7.9</v>
      </c>
      <c r="F32" s="28">
        <v>6.4</v>
      </c>
      <c r="G32" s="27"/>
      <c r="H32" s="18"/>
      <c r="I32" s="18"/>
      <c r="J32" s="18"/>
      <c r="K32" s="18"/>
      <c r="M32" s="68"/>
      <c r="N32" s="74"/>
      <c r="O32" s="75"/>
      <c r="P32" s="75"/>
      <c r="Q32" s="76"/>
      <c r="R32" s="77"/>
      <c r="S32" s="38"/>
      <c r="T32" s="38"/>
      <c r="U32" s="76"/>
      <c r="V32" s="70"/>
      <c r="W32" s="70"/>
      <c r="X32" s="68"/>
      <c r="Y32" s="68"/>
      <c r="Z32" s="68"/>
      <c r="AA32" s="74"/>
      <c r="AB32" s="75"/>
      <c r="AC32" s="75"/>
      <c r="AD32" s="75"/>
      <c r="AE32" s="77"/>
      <c r="AF32" s="75"/>
      <c r="AG32" s="77"/>
      <c r="AH32" s="75"/>
      <c r="AI32" s="77"/>
      <c r="AJ32" s="38"/>
      <c r="AK32" s="71"/>
      <c r="AL32" s="71"/>
      <c r="AM32" s="77"/>
      <c r="AN32" s="71"/>
      <c r="AO32" s="77"/>
      <c r="AP32" s="71"/>
      <c r="AQ32" s="80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</row>
    <row r="33" spans="1:56" x14ac:dyDescent="0.25">
      <c r="A33" s="23" t="s">
        <v>3</v>
      </c>
      <c r="B33" s="22">
        <v>4.5</v>
      </c>
      <c r="C33" s="22">
        <v>29.3</v>
      </c>
      <c r="D33" s="22">
        <v>20.8</v>
      </c>
      <c r="E33" s="22">
        <v>11.1</v>
      </c>
      <c r="F33" s="28">
        <v>8.9</v>
      </c>
      <c r="G33" s="31">
        <v>8</v>
      </c>
      <c r="H33" s="22">
        <v>25.7</v>
      </c>
      <c r="I33" s="22">
        <v>18.3</v>
      </c>
      <c r="J33" s="22">
        <v>9.6999999999999993</v>
      </c>
      <c r="K33" s="22">
        <v>7.9</v>
      </c>
      <c r="M33" s="68"/>
      <c r="N33" s="74"/>
      <c r="O33" s="75"/>
      <c r="P33" s="75"/>
      <c r="Q33" s="76"/>
      <c r="R33" s="76"/>
      <c r="S33" s="75"/>
      <c r="T33" s="75"/>
      <c r="U33" s="76"/>
      <c r="V33" s="78"/>
      <c r="W33" s="78"/>
      <c r="X33" s="68"/>
      <c r="Y33" s="68"/>
      <c r="Z33" s="68"/>
      <c r="AA33" s="74"/>
      <c r="AB33" s="75"/>
      <c r="AC33" s="75"/>
      <c r="AD33" s="75"/>
      <c r="AE33" s="77"/>
      <c r="AF33" s="75"/>
      <c r="AG33" s="77"/>
      <c r="AH33" s="75"/>
      <c r="AI33" s="77"/>
      <c r="AJ33" s="75"/>
      <c r="AK33" s="75"/>
      <c r="AL33" s="75"/>
      <c r="AM33" s="77"/>
      <c r="AN33" s="75"/>
      <c r="AO33" s="77"/>
      <c r="AP33" s="75"/>
      <c r="AQ33" s="80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</row>
    <row r="34" spans="1:56" x14ac:dyDescent="0.25">
      <c r="A34" s="23" t="s">
        <v>2</v>
      </c>
      <c r="B34" s="22">
        <v>9.9</v>
      </c>
      <c r="C34" s="22">
        <v>32.799999999999997</v>
      </c>
      <c r="D34" s="22">
        <v>23.3</v>
      </c>
      <c r="E34" s="22">
        <v>12.4</v>
      </c>
      <c r="F34" s="28">
        <v>21.6</v>
      </c>
      <c r="G34" s="27"/>
      <c r="H34" s="18"/>
      <c r="I34" s="18"/>
      <c r="J34" s="18"/>
      <c r="K34" s="18"/>
      <c r="M34" s="68"/>
      <c r="N34" s="74"/>
      <c r="O34" s="75"/>
      <c r="P34" s="75"/>
      <c r="Q34" s="77"/>
      <c r="R34" s="77"/>
      <c r="S34" s="38"/>
      <c r="T34" s="38"/>
      <c r="U34" s="75"/>
      <c r="V34" s="70"/>
      <c r="W34" s="70"/>
      <c r="X34" s="68"/>
      <c r="Y34" s="68"/>
      <c r="Z34" s="68"/>
      <c r="AA34" s="74"/>
      <c r="AB34" s="75"/>
      <c r="AC34" s="75"/>
      <c r="AD34" s="75"/>
      <c r="AE34" s="77"/>
      <c r="AF34" s="75"/>
      <c r="AG34" s="77"/>
      <c r="AH34" s="75"/>
      <c r="AI34" s="77"/>
      <c r="AJ34" s="38"/>
      <c r="AK34" s="71"/>
      <c r="AL34" s="71"/>
      <c r="AM34" s="82"/>
      <c r="AN34" s="71"/>
      <c r="AO34" s="77"/>
      <c r="AP34" s="71"/>
      <c r="AQ34" s="80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</row>
    <row r="35" spans="1:56" x14ac:dyDescent="0.25">
      <c r="A35" s="13" t="s">
        <v>1</v>
      </c>
      <c r="B35" s="11">
        <f>SUM(B12:B34)</f>
        <v>123.3</v>
      </c>
      <c r="C35" s="11">
        <f>SUM(C12:C34)</f>
        <v>444.00000000000011</v>
      </c>
      <c r="D35" s="11">
        <f>SUM(D12:D34)</f>
        <v>315.80000000000007</v>
      </c>
      <c r="E35" s="11">
        <f>SUM(E12:E34)</f>
        <v>168.10000000000002</v>
      </c>
      <c r="F35" s="16">
        <f>SUM(F12:F34)</f>
        <v>156.99999999999997</v>
      </c>
      <c r="G35" s="12">
        <f>SUM(G12:G34)</f>
        <v>187.5</v>
      </c>
      <c r="H35" s="11">
        <f>SUM(H12:H34)</f>
        <v>513.19999999999993</v>
      </c>
      <c r="I35" s="11">
        <f>SUM(I12:I34)</f>
        <v>365.09999999999991</v>
      </c>
      <c r="J35" s="11">
        <f>SUM(J12:J34)</f>
        <v>194.49999999999997</v>
      </c>
      <c r="K35" s="11">
        <f>SUM(K12:K34)</f>
        <v>165.20000000000002</v>
      </c>
      <c r="M35" s="68"/>
      <c r="N35" s="64"/>
      <c r="O35" s="65"/>
      <c r="P35" s="65"/>
      <c r="Q35" s="14"/>
      <c r="R35" s="14"/>
      <c r="S35" s="65"/>
      <c r="T35" s="65"/>
      <c r="U35" s="14"/>
      <c r="V35" s="14"/>
      <c r="W35" s="14"/>
      <c r="X35" s="68"/>
      <c r="Y35" s="68"/>
      <c r="Z35" s="68"/>
      <c r="AA35" s="64"/>
      <c r="AB35" s="65"/>
      <c r="AC35" s="65"/>
      <c r="AD35" s="65"/>
      <c r="AE35" s="66"/>
      <c r="AF35" s="65"/>
      <c r="AG35" s="66"/>
      <c r="AH35" s="65"/>
      <c r="AI35" s="66"/>
      <c r="AJ35" s="65"/>
      <c r="AK35" s="65"/>
      <c r="AL35" s="65"/>
      <c r="AM35" s="66"/>
      <c r="AN35" s="65"/>
      <c r="AO35" s="66"/>
      <c r="AP35" s="65"/>
      <c r="AQ35" s="66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</row>
    <row r="36" spans="1:56" x14ac:dyDescent="0.25">
      <c r="A36" s="7" t="s">
        <v>0</v>
      </c>
      <c r="B36" s="5">
        <f>SUM(B9+B35)</f>
        <v>221.3</v>
      </c>
      <c r="C36" s="5">
        <f>SUM(C9+C35)</f>
        <v>579.10000000000014</v>
      </c>
      <c r="D36" s="5">
        <f>SUM(D9+D35)</f>
        <v>412.00000000000006</v>
      </c>
      <c r="E36" s="5">
        <f>SUM(E9+E35)</f>
        <v>219.40000000000003</v>
      </c>
      <c r="F36" s="6">
        <f>SUM(F9+F35)</f>
        <v>246.09999999999997</v>
      </c>
      <c r="G36" s="9">
        <f>SUM(G9+G35)</f>
        <v>234.5</v>
      </c>
      <c r="H36" s="5">
        <f>SUM(H9+H35)</f>
        <v>582.59999999999991</v>
      </c>
      <c r="I36" s="5">
        <f>SUM(I9+I35)</f>
        <v>414.59999999999991</v>
      </c>
      <c r="J36" s="5">
        <f>SUM(J9+J35)</f>
        <v>220.79999999999998</v>
      </c>
      <c r="K36" s="5">
        <f>SUM(K9+K35)</f>
        <v>194.3</v>
      </c>
      <c r="M36" s="68"/>
      <c r="N36" s="67"/>
      <c r="O36" s="65"/>
      <c r="P36" s="65"/>
      <c r="Q36" s="66"/>
      <c r="R36" s="66"/>
      <c r="S36" s="65"/>
      <c r="T36" s="65"/>
      <c r="U36" s="14"/>
      <c r="V36" s="14"/>
      <c r="W36" s="14"/>
      <c r="X36" s="68"/>
      <c r="Y36" s="68"/>
      <c r="Z36" s="68"/>
      <c r="AA36" s="67"/>
      <c r="AB36" s="65"/>
      <c r="AC36" s="65"/>
      <c r="AD36" s="65"/>
      <c r="AE36" s="66"/>
      <c r="AF36" s="65"/>
      <c r="AG36" s="66"/>
      <c r="AH36" s="65"/>
      <c r="AI36" s="66"/>
      <c r="AJ36" s="65"/>
      <c r="AK36" s="65"/>
      <c r="AL36" s="65"/>
      <c r="AM36" s="66"/>
      <c r="AN36" s="65"/>
      <c r="AO36" s="66"/>
      <c r="AP36" s="65"/>
      <c r="AQ36" s="66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</row>
    <row r="37" spans="1:56" x14ac:dyDescent="0.25">
      <c r="A37" s="86" t="s">
        <v>39</v>
      </c>
      <c r="F37" s="2"/>
      <c r="G37" s="2"/>
      <c r="H37" s="2"/>
      <c r="I37" s="2"/>
      <c r="J37" s="2"/>
      <c r="K37" s="2"/>
      <c r="L37" s="2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70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</row>
    <row r="38" spans="1:56" x14ac:dyDescent="0.25">
      <c r="F38" s="2"/>
      <c r="G38" s="2"/>
      <c r="H38" s="2"/>
      <c r="I38" s="2"/>
      <c r="J38" s="2"/>
      <c r="K38" s="2"/>
      <c r="L38" s="2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70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</row>
    <row r="39" spans="1:56" x14ac:dyDescent="0.25">
      <c r="F39" s="2"/>
      <c r="G39" s="2"/>
      <c r="H39" s="2"/>
      <c r="I39" s="2"/>
      <c r="J39" s="2"/>
      <c r="K39" s="2"/>
      <c r="L39" s="2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70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</row>
    <row r="40" spans="1:56" x14ac:dyDescent="0.25">
      <c r="F40" s="2"/>
      <c r="G40" s="2"/>
      <c r="H40" s="2"/>
      <c r="I40" s="2"/>
      <c r="J40" s="2"/>
      <c r="K40" s="2"/>
      <c r="L40" s="2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70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</row>
    <row r="41" spans="1:56" x14ac:dyDescent="0.25">
      <c r="F41" s="2"/>
      <c r="G41" s="2"/>
      <c r="H41" s="2"/>
      <c r="I41" s="2"/>
      <c r="J41" s="2"/>
      <c r="K41" s="2"/>
      <c r="L41" s="2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70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</row>
    <row r="42" spans="1:56" x14ac:dyDescent="0.25">
      <c r="F42" s="2"/>
      <c r="G42" s="2"/>
      <c r="H42" s="2"/>
      <c r="I42" s="2"/>
      <c r="J42" s="2"/>
      <c r="K42" s="2"/>
      <c r="L42" s="2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70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</row>
    <row r="43" spans="1:56" x14ac:dyDescent="0.25">
      <c r="F43" s="3"/>
      <c r="G43" s="2"/>
      <c r="H43" s="2"/>
      <c r="I43" s="2"/>
      <c r="J43" s="2"/>
      <c r="K43" s="2"/>
      <c r="L43" s="2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70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</row>
    <row r="44" spans="1:56" x14ac:dyDescent="0.25">
      <c r="F44" s="2"/>
      <c r="G44" s="2"/>
      <c r="H44" s="2"/>
      <c r="I44" s="2"/>
      <c r="J44" s="2"/>
      <c r="K44" s="2"/>
      <c r="L44" s="2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70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</row>
    <row r="45" spans="1:56" x14ac:dyDescent="0.25">
      <c r="F45" s="2"/>
      <c r="G45" s="2"/>
      <c r="H45" s="2"/>
      <c r="I45" s="2"/>
      <c r="J45" s="2"/>
      <c r="K45" s="2"/>
      <c r="L45" s="2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70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</row>
    <row r="46" spans="1:56" x14ac:dyDescent="0.25">
      <c r="F46" s="2"/>
      <c r="G46" s="2"/>
      <c r="H46" s="2"/>
      <c r="I46" s="2"/>
      <c r="J46" s="2"/>
      <c r="K46" s="2"/>
      <c r="L46" s="2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70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</row>
    <row r="47" spans="1:56" x14ac:dyDescent="0.25">
      <c r="F47" s="2"/>
      <c r="G47" s="2"/>
      <c r="H47" s="2"/>
      <c r="I47" s="2"/>
      <c r="J47" s="2"/>
      <c r="K47" s="2"/>
      <c r="L47" s="2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70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</row>
    <row r="48" spans="1:56" x14ac:dyDescent="0.25">
      <c r="F48" s="2"/>
      <c r="G48" s="2"/>
      <c r="H48" s="2"/>
      <c r="I48" s="2"/>
      <c r="J48" s="2"/>
      <c r="K48" s="2"/>
      <c r="L48" s="2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70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</row>
    <row r="49" spans="6:56" x14ac:dyDescent="0.25">
      <c r="F49" s="2"/>
      <c r="G49" s="2"/>
      <c r="H49" s="2"/>
      <c r="I49" s="2"/>
      <c r="J49" s="2"/>
      <c r="K49" s="2"/>
      <c r="L49" s="2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70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</row>
    <row r="50" spans="6:56" x14ac:dyDescent="0.25">
      <c r="F50" s="2"/>
      <c r="G50" s="2"/>
      <c r="H50" s="2"/>
      <c r="I50" s="2"/>
      <c r="J50" s="2"/>
      <c r="K50" s="2"/>
      <c r="L50" s="2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70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</row>
    <row r="51" spans="6:56" x14ac:dyDescent="0.25">
      <c r="F51" s="2"/>
      <c r="G51" s="2"/>
      <c r="H51" s="2"/>
      <c r="I51" s="2"/>
      <c r="J51" s="2"/>
      <c r="K51" s="2"/>
      <c r="L51" s="2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70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</row>
    <row r="52" spans="6:56" x14ac:dyDescent="0.25">
      <c r="F52" s="2"/>
      <c r="G52" s="2"/>
      <c r="H52" s="2"/>
      <c r="I52" s="2"/>
      <c r="J52" s="2"/>
      <c r="K52" s="2"/>
      <c r="L52" s="2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70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</row>
    <row r="53" spans="6:56" x14ac:dyDescent="0.25">
      <c r="F53" s="2"/>
      <c r="G53" s="2"/>
      <c r="H53" s="2"/>
      <c r="I53" s="2"/>
      <c r="J53" s="2"/>
      <c r="K53" s="2"/>
      <c r="L53" s="2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70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</row>
    <row r="54" spans="6:56" x14ac:dyDescent="0.25">
      <c r="F54" s="2"/>
      <c r="G54" s="2"/>
      <c r="H54" s="2"/>
      <c r="I54" s="2"/>
      <c r="J54" s="2"/>
      <c r="K54" s="2"/>
      <c r="L54" s="2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70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</row>
    <row r="55" spans="6:56" x14ac:dyDescent="0.25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6:56" x14ac:dyDescent="0.2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6:56" x14ac:dyDescent="0.25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6:56" x14ac:dyDescent="0.25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6:56" x14ac:dyDescent="0.25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6:56" x14ac:dyDescent="0.25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6:56" x14ac:dyDescent="0.2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6:56" x14ac:dyDescent="0.2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6:56" x14ac:dyDescent="0.2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6:56" x14ac:dyDescent="0.25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6:18" x14ac:dyDescent="0.25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6:18" x14ac:dyDescent="0.25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6:18" x14ac:dyDescent="0.25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6:18" x14ac:dyDescent="0.25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6:18" x14ac:dyDescent="0.2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6:18" x14ac:dyDescent="0.2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6:18" x14ac:dyDescent="0.2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6:18" x14ac:dyDescent="0.2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6:18" x14ac:dyDescent="0.2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6:18" x14ac:dyDescent="0.2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6:18" x14ac:dyDescent="0.2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6:18" x14ac:dyDescent="0.2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6:18" x14ac:dyDescent="0.2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6:18" x14ac:dyDescent="0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6:18" x14ac:dyDescent="0.2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6:18" x14ac:dyDescent="0.2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6:18" x14ac:dyDescent="0.2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6:18" x14ac:dyDescent="0.2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6:18" x14ac:dyDescent="0.25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6:18" x14ac:dyDescent="0.25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6:18" x14ac:dyDescent="0.2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6:18" x14ac:dyDescent="0.2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6:18" x14ac:dyDescent="0.25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6:18" x14ac:dyDescent="0.2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6:18" x14ac:dyDescent="0.2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6:18" x14ac:dyDescent="0.2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6:18" x14ac:dyDescent="0.2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6:18" x14ac:dyDescent="0.2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6:18" x14ac:dyDescent="0.2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6:18" x14ac:dyDescent="0.2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6:18" x14ac:dyDescent="0.2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6:18" x14ac:dyDescent="0.2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6:18" x14ac:dyDescent="0.2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6:18" x14ac:dyDescent="0.2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6:18" x14ac:dyDescent="0.2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6:18" x14ac:dyDescent="0.2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6:18" x14ac:dyDescent="0.2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6:18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6:18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6:18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6:18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6:18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6:18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6:18" x14ac:dyDescent="0.25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6:18" x14ac:dyDescent="0.25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6:18" x14ac:dyDescent="0.2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</sheetData>
  <mergeCells count="9">
    <mergeCell ref="AA1:AP1"/>
    <mergeCell ref="AB2:AH2"/>
    <mergeCell ref="AJ2:AP2"/>
    <mergeCell ref="B2:F2"/>
    <mergeCell ref="G2:K2"/>
    <mergeCell ref="A1:K1"/>
    <mergeCell ref="N1:U1"/>
    <mergeCell ref="S2:V2"/>
    <mergeCell ref="O2:R2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CB967-F931-4E51-B391-FFEB45864F92}">
  <dimension ref="A1:O36"/>
  <sheetViews>
    <sheetView workbookViewId="0">
      <selection activeCell="O13" sqref="O13"/>
    </sheetView>
  </sheetViews>
  <sheetFormatPr defaultColWidth="8.85546875" defaultRowHeight="15" x14ac:dyDescent="0.25"/>
  <cols>
    <col min="1" max="1" width="24.7109375" bestFit="1" customWidth="1"/>
    <col min="4" max="4" width="9.140625" bestFit="1" customWidth="1"/>
    <col min="5" max="5" width="11.7109375" customWidth="1"/>
    <col min="10" max="10" width="11.85546875" customWidth="1"/>
  </cols>
  <sheetData>
    <row r="1" spans="1:15" x14ac:dyDescent="0.25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5" x14ac:dyDescent="0.25">
      <c r="A2" s="61"/>
      <c r="B2" s="62" t="s">
        <v>37</v>
      </c>
      <c r="C2" s="62"/>
      <c r="D2" s="62"/>
      <c r="E2" s="62"/>
      <c r="F2" s="62"/>
      <c r="G2" s="62" t="s">
        <v>36</v>
      </c>
      <c r="H2" s="62"/>
      <c r="I2" s="62"/>
      <c r="J2" s="62"/>
      <c r="K2" s="62"/>
    </row>
    <row r="3" spans="1:15" ht="90" x14ac:dyDescent="0.25">
      <c r="A3" s="37" t="s">
        <v>35</v>
      </c>
      <c r="B3" s="56" t="s">
        <v>34</v>
      </c>
      <c r="C3" s="56" t="s">
        <v>40</v>
      </c>
      <c r="D3" s="56" t="s">
        <v>41</v>
      </c>
      <c r="E3" s="56" t="s">
        <v>42</v>
      </c>
      <c r="F3" s="58" t="s">
        <v>43</v>
      </c>
      <c r="G3" s="57" t="s">
        <v>34</v>
      </c>
      <c r="H3" s="56" t="s">
        <v>40</v>
      </c>
      <c r="I3" s="56" t="s">
        <v>41</v>
      </c>
      <c r="J3" s="56" t="s">
        <v>42</v>
      </c>
      <c r="K3" s="56" t="s">
        <v>43</v>
      </c>
    </row>
    <row r="4" spans="1:15" x14ac:dyDescent="0.25">
      <c r="A4" s="23" t="s">
        <v>29</v>
      </c>
      <c r="B4" s="22">
        <v>13</v>
      </c>
      <c r="C4" s="22">
        <v>15</v>
      </c>
      <c r="D4" s="87">
        <f>C4*$N$5</f>
        <v>18.214285714285712</v>
      </c>
      <c r="E4" s="19">
        <f>C4*$N$6</f>
        <v>9.9729020979020984</v>
      </c>
      <c r="F4" s="88">
        <f>C4*N7</f>
        <v>14.801324503311259</v>
      </c>
      <c r="G4" s="55">
        <v>15</v>
      </c>
      <c r="H4" s="22">
        <v>15</v>
      </c>
      <c r="I4" s="30">
        <f>H4*$N$5</f>
        <v>18.214285714285712</v>
      </c>
      <c r="J4" s="19">
        <f>H4*$N$6</f>
        <v>9.9729020979020984</v>
      </c>
      <c r="K4" s="30">
        <f>H4*N7</f>
        <v>14.801324503311259</v>
      </c>
    </row>
    <row r="5" spans="1:15" x14ac:dyDescent="0.25">
      <c r="A5" s="53" t="s">
        <v>28</v>
      </c>
      <c r="B5" s="52">
        <v>85</v>
      </c>
      <c r="C5" s="52">
        <v>70</v>
      </c>
      <c r="D5" s="52">
        <f>C5*$N$5</f>
        <v>85</v>
      </c>
      <c r="E5" s="30">
        <f>C5*$N$6</f>
        <v>46.540209790209794</v>
      </c>
      <c r="F5" s="89">
        <f>C5*N7</f>
        <v>69.072847682119203</v>
      </c>
      <c r="G5" s="51"/>
      <c r="H5" s="3"/>
      <c r="J5" s="30"/>
      <c r="K5" s="90"/>
      <c r="M5" t="s">
        <v>44</v>
      </c>
      <c r="N5" s="91">
        <f>B5/C5</f>
        <v>1.2142857142857142</v>
      </c>
    </row>
    <row r="6" spans="1:15" x14ac:dyDescent="0.25">
      <c r="A6" s="49" t="s">
        <v>18</v>
      </c>
      <c r="B6" s="18"/>
      <c r="C6" s="18"/>
      <c r="D6" s="18"/>
      <c r="E6" s="18"/>
      <c r="F6" s="92"/>
      <c r="G6" s="48">
        <v>12</v>
      </c>
      <c r="H6" s="93">
        <v>15</v>
      </c>
      <c r="I6" s="30">
        <f t="shared" ref="I6:I8" si="0">H6*$N$5</f>
        <v>18.214285714285712</v>
      </c>
      <c r="J6" s="19">
        <f t="shared" ref="J6:J8" si="1">H6*$N$6</f>
        <v>9.9729020979020984</v>
      </c>
      <c r="K6" s="30">
        <f>H6*$O$7</f>
        <v>8.2410926365795731</v>
      </c>
      <c r="M6" t="s">
        <v>45</v>
      </c>
      <c r="N6" s="91">
        <f>380.3/572</f>
        <v>0.66486013986013992</v>
      </c>
    </row>
    <row r="7" spans="1:15" x14ac:dyDescent="0.25">
      <c r="A7" s="49" t="s">
        <v>7</v>
      </c>
      <c r="B7" s="18"/>
      <c r="C7" s="18"/>
      <c r="D7" s="18"/>
      <c r="E7" s="18"/>
      <c r="F7" s="92"/>
      <c r="G7" s="48">
        <v>8</v>
      </c>
      <c r="H7" s="22">
        <v>9</v>
      </c>
      <c r="I7" s="30">
        <f t="shared" si="0"/>
        <v>10.928571428571427</v>
      </c>
      <c r="J7" s="19">
        <f t="shared" si="1"/>
        <v>5.9837412587412597</v>
      </c>
      <c r="K7" s="30">
        <f>H7*$O$7</f>
        <v>4.9446555819477434</v>
      </c>
      <c r="M7" t="s">
        <v>46</v>
      </c>
      <c r="N7" s="91">
        <f>149/151</f>
        <v>0.98675496688741726</v>
      </c>
      <c r="O7" s="91">
        <f>231.3/421</f>
        <v>0.54940617577197148</v>
      </c>
    </row>
    <row r="8" spans="1:15" x14ac:dyDescent="0.25">
      <c r="A8" s="49" t="s">
        <v>4</v>
      </c>
      <c r="B8" s="18"/>
      <c r="C8" s="18"/>
      <c r="D8" s="18"/>
      <c r="E8" s="18"/>
      <c r="F8" s="92"/>
      <c r="G8" s="48">
        <v>12</v>
      </c>
      <c r="H8" s="22">
        <v>15</v>
      </c>
      <c r="I8" s="30">
        <f t="shared" si="0"/>
        <v>18.214285714285712</v>
      </c>
      <c r="J8" s="19">
        <f t="shared" si="1"/>
        <v>9.9729020979020984</v>
      </c>
      <c r="K8" s="30">
        <f t="shared" ref="K8" si="2">H8*$O$7</f>
        <v>8.2410926365795731</v>
      </c>
    </row>
    <row r="9" spans="1:15" x14ac:dyDescent="0.25">
      <c r="A9" s="43" t="s">
        <v>27</v>
      </c>
      <c r="B9" s="26">
        <f>SUM(B4:B8)</f>
        <v>98</v>
      </c>
      <c r="C9" s="26">
        <f t="shared" ref="C9:K9" si="3">SUM(C4:C8)</f>
        <v>85</v>
      </c>
      <c r="D9" s="45">
        <f t="shared" si="3"/>
        <v>103.21428571428571</v>
      </c>
      <c r="E9" s="45">
        <f t="shared" si="3"/>
        <v>56.513111888111894</v>
      </c>
      <c r="F9" s="44">
        <f t="shared" si="3"/>
        <v>83.874172185430467</v>
      </c>
      <c r="G9" s="46">
        <f>SUM(G4:G8)</f>
        <v>47</v>
      </c>
      <c r="H9" s="26">
        <f>SUM(H4:H8)</f>
        <v>54</v>
      </c>
      <c r="I9" s="45">
        <f>SUM(I4:I8)</f>
        <v>65.571428571428555</v>
      </c>
      <c r="J9" s="45">
        <f>SUM(J4:J8)</f>
        <v>35.902447552447555</v>
      </c>
      <c r="K9" s="45">
        <f t="shared" si="3"/>
        <v>36.228165358418146</v>
      </c>
    </row>
    <row r="10" spans="1:15" x14ac:dyDescent="0.25">
      <c r="A10" s="41"/>
      <c r="B10" s="40"/>
      <c r="C10" s="40"/>
      <c r="D10" s="40"/>
      <c r="E10" s="40"/>
      <c r="F10" s="94"/>
      <c r="G10" s="40"/>
      <c r="H10" s="40"/>
      <c r="I10" s="95"/>
      <c r="J10" s="40"/>
      <c r="K10" s="95"/>
    </row>
    <row r="11" spans="1:15" x14ac:dyDescent="0.25">
      <c r="A11" s="37" t="s">
        <v>26</v>
      </c>
      <c r="B11" s="35"/>
      <c r="C11" s="35"/>
      <c r="D11" s="35"/>
      <c r="E11" s="35"/>
      <c r="F11" s="96"/>
      <c r="G11" s="36"/>
      <c r="H11" s="35"/>
      <c r="I11" s="97"/>
      <c r="J11" s="35"/>
      <c r="K11" s="97"/>
    </row>
    <row r="12" spans="1:15" x14ac:dyDescent="0.25">
      <c r="A12" s="23" t="s">
        <v>25</v>
      </c>
      <c r="B12" s="22">
        <v>11.7</v>
      </c>
      <c r="C12" s="22">
        <v>27</v>
      </c>
      <c r="D12" s="30">
        <f>C12*$N$5</f>
        <v>32.785714285714285</v>
      </c>
      <c r="E12" s="19">
        <f>C12*$N$6</f>
        <v>17.951223776223777</v>
      </c>
      <c r="F12" s="98">
        <f>C12*$O$7</f>
        <v>14.833966745843231</v>
      </c>
      <c r="G12" s="27"/>
      <c r="H12" s="18"/>
      <c r="I12" s="99"/>
      <c r="J12" s="18"/>
      <c r="K12" s="99"/>
    </row>
    <row r="13" spans="1:15" x14ac:dyDescent="0.25">
      <c r="A13" s="23" t="s">
        <v>24</v>
      </c>
      <c r="B13" s="18"/>
      <c r="C13" s="18"/>
      <c r="D13" s="22"/>
      <c r="E13" s="30"/>
      <c r="F13" s="98"/>
      <c r="G13" s="31">
        <v>5</v>
      </c>
      <c r="H13" s="22">
        <v>10</v>
      </c>
      <c r="I13" s="30">
        <f>H13*$N$5</f>
        <v>12.142857142857142</v>
      </c>
      <c r="J13" s="30">
        <f>H13*$N$6</f>
        <v>6.6486013986013992</v>
      </c>
      <c r="K13" s="30">
        <f>H13*$O$7</f>
        <v>5.4940617577197148</v>
      </c>
    </row>
    <row r="14" spans="1:15" x14ac:dyDescent="0.25">
      <c r="A14" s="23" t="s">
        <v>23</v>
      </c>
      <c r="B14" s="22">
        <v>12.6</v>
      </c>
      <c r="C14" s="22" t="s">
        <v>5</v>
      </c>
      <c r="D14" s="22" t="s">
        <v>5</v>
      </c>
      <c r="E14" s="22" t="s">
        <v>5</v>
      </c>
      <c r="F14" s="98" t="s">
        <v>5</v>
      </c>
      <c r="G14" s="31">
        <v>18</v>
      </c>
      <c r="H14" s="22" t="s">
        <v>5</v>
      </c>
      <c r="I14" s="22" t="s">
        <v>5</v>
      </c>
      <c r="J14" s="30" t="s">
        <v>5</v>
      </c>
      <c r="K14" s="30" t="s">
        <v>5</v>
      </c>
    </row>
    <row r="15" spans="1:15" x14ac:dyDescent="0.25">
      <c r="A15" s="23" t="s">
        <v>22</v>
      </c>
      <c r="B15" s="18"/>
      <c r="C15" s="18"/>
      <c r="D15" s="22"/>
      <c r="E15" s="30"/>
      <c r="F15" s="98"/>
      <c r="G15" s="31">
        <v>15</v>
      </c>
      <c r="H15" s="22" t="s">
        <v>5</v>
      </c>
      <c r="I15" s="22" t="s">
        <v>5</v>
      </c>
      <c r="J15" s="30" t="s">
        <v>5</v>
      </c>
      <c r="K15" s="30" t="s">
        <v>5</v>
      </c>
    </row>
    <row r="16" spans="1:15" x14ac:dyDescent="0.25">
      <c r="A16" s="23" t="s">
        <v>21</v>
      </c>
      <c r="B16" s="22">
        <v>4.5</v>
      </c>
      <c r="C16" s="22" t="s">
        <v>5</v>
      </c>
      <c r="D16" s="22" t="s">
        <v>5</v>
      </c>
      <c r="E16" s="22" t="s">
        <v>5</v>
      </c>
      <c r="F16" s="98" t="s">
        <v>5</v>
      </c>
      <c r="G16" s="31">
        <v>5</v>
      </c>
      <c r="H16" s="22">
        <v>12</v>
      </c>
      <c r="I16" s="30">
        <f t="shared" ref="I16:I33" si="4">H16*$N$5</f>
        <v>14.571428571428569</v>
      </c>
      <c r="J16" s="19">
        <f>H16*$N$6</f>
        <v>7.978321678321679</v>
      </c>
      <c r="K16" s="30">
        <f t="shared" ref="K16:K18" si="5">H16*$O$7</f>
        <v>6.5928741092636578</v>
      </c>
    </row>
    <row r="17" spans="1:11" x14ac:dyDescent="0.25">
      <c r="A17" s="23" t="s">
        <v>20</v>
      </c>
      <c r="B17" s="18"/>
      <c r="C17" s="18"/>
      <c r="D17" s="22"/>
      <c r="E17" s="30"/>
      <c r="F17" s="98"/>
      <c r="G17" s="31">
        <v>12</v>
      </c>
      <c r="H17" s="22">
        <v>24</v>
      </c>
      <c r="I17" s="30">
        <f t="shared" si="4"/>
        <v>29.142857142857139</v>
      </c>
      <c r="J17" s="19">
        <f>H17*$N$6</f>
        <v>15.956643356643358</v>
      </c>
      <c r="K17" s="30">
        <f t="shared" si="5"/>
        <v>13.185748218527316</v>
      </c>
    </row>
    <row r="18" spans="1:11" x14ac:dyDescent="0.25">
      <c r="A18" s="23" t="s">
        <v>19</v>
      </c>
      <c r="B18" s="22">
        <v>4.5</v>
      </c>
      <c r="C18" s="22">
        <v>5</v>
      </c>
      <c r="D18" s="30">
        <f t="shared" ref="D18:D33" si="6">C18*$N$5</f>
        <v>6.0714285714285712</v>
      </c>
      <c r="E18" s="30">
        <f>C18*$N$6</f>
        <v>3.3243006993006996</v>
      </c>
      <c r="F18" s="98">
        <f t="shared" ref="F18:F19" si="7">C18*$O$7</f>
        <v>2.7470308788598574</v>
      </c>
      <c r="G18" s="31">
        <v>6</v>
      </c>
      <c r="H18" s="22">
        <v>5</v>
      </c>
      <c r="I18" s="30">
        <f t="shared" si="4"/>
        <v>6.0714285714285712</v>
      </c>
      <c r="J18" s="30">
        <f>H18*$N$6</f>
        <v>3.3243006993006996</v>
      </c>
      <c r="K18" s="30">
        <f t="shared" si="5"/>
        <v>2.7470308788598574</v>
      </c>
    </row>
    <row r="19" spans="1:11" x14ac:dyDescent="0.25">
      <c r="A19" s="23" t="s">
        <v>18</v>
      </c>
      <c r="B19" s="22">
        <v>6.3</v>
      </c>
      <c r="C19" s="22">
        <v>12</v>
      </c>
      <c r="D19" s="30">
        <f t="shared" si="6"/>
        <v>14.571428571428569</v>
      </c>
      <c r="E19" s="19">
        <f>C19*$N$6</f>
        <v>7.978321678321679</v>
      </c>
      <c r="F19" s="98">
        <f t="shared" si="7"/>
        <v>6.5928741092636578</v>
      </c>
      <c r="G19" s="27"/>
      <c r="H19" s="18"/>
      <c r="I19" s="30"/>
      <c r="J19" s="30"/>
      <c r="K19" s="99"/>
    </row>
    <row r="20" spans="1:11" x14ac:dyDescent="0.25">
      <c r="A20" s="23" t="s">
        <v>17</v>
      </c>
      <c r="B20" s="22">
        <v>18</v>
      </c>
      <c r="C20" s="22">
        <v>27</v>
      </c>
      <c r="D20" s="30">
        <f t="shared" si="6"/>
        <v>32.785714285714285</v>
      </c>
      <c r="E20" s="19">
        <f>C20*$N$6</f>
        <v>17.951223776223777</v>
      </c>
      <c r="F20" s="98">
        <f>C20*N7</f>
        <v>26.642384105960264</v>
      </c>
      <c r="G20" s="31">
        <v>18</v>
      </c>
      <c r="H20" s="22">
        <v>24</v>
      </c>
      <c r="I20" s="30">
        <f t="shared" si="4"/>
        <v>29.142857142857139</v>
      </c>
      <c r="J20" s="19">
        <f>H20*$N$6</f>
        <v>15.956643356643358</v>
      </c>
      <c r="K20" s="30">
        <f>H20*N7</f>
        <v>23.682119205298015</v>
      </c>
    </row>
    <row r="21" spans="1:11" x14ac:dyDescent="0.25">
      <c r="A21" s="23" t="s">
        <v>16</v>
      </c>
      <c r="B21" s="22">
        <v>12.6</v>
      </c>
      <c r="C21" s="22">
        <v>32</v>
      </c>
      <c r="D21" s="30">
        <f t="shared" si="6"/>
        <v>38.857142857142854</v>
      </c>
      <c r="E21" s="30">
        <f>C21*$N$6</f>
        <v>21.275524475524477</v>
      </c>
      <c r="F21" s="98">
        <f>C21*$O$7</f>
        <v>17.580997624703087</v>
      </c>
      <c r="G21" s="31">
        <v>12</v>
      </c>
      <c r="H21" s="22">
        <v>32</v>
      </c>
      <c r="I21" s="30">
        <f t="shared" si="4"/>
        <v>38.857142857142854</v>
      </c>
      <c r="J21" s="30">
        <f>H21*$N$6</f>
        <v>21.275524475524477</v>
      </c>
      <c r="K21" s="30">
        <f>H21*$O$7</f>
        <v>17.580997624703087</v>
      </c>
    </row>
    <row r="22" spans="1:11" x14ac:dyDescent="0.25">
      <c r="A22" s="23" t="s">
        <v>15</v>
      </c>
      <c r="B22" s="22">
        <v>3.6</v>
      </c>
      <c r="C22" s="22">
        <v>5</v>
      </c>
      <c r="D22" s="30">
        <f t="shared" si="6"/>
        <v>6.0714285714285712</v>
      </c>
      <c r="E22" s="30">
        <f>C22*$N$6</f>
        <v>3.3243006993006996</v>
      </c>
      <c r="F22" s="98">
        <f t="shared" ref="F22:F33" si="8">C22*$O$7</f>
        <v>2.7470308788598574</v>
      </c>
      <c r="G22" s="33"/>
      <c r="H22" s="3"/>
      <c r="I22" s="30"/>
      <c r="J22" s="30"/>
      <c r="K22" s="30"/>
    </row>
    <row r="23" spans="1:11" x14ac:dyDescent="0.25">
      <c r="A23" s="23" t="s">
        <v>14</v>
      </c>
      <c r="B23" s="18"/>
      <c r="C23" s="18"/>
      <c r="D23" s="30"/>
      <c r="E23" s="30"/>
      <c r="F23" s="98"/>
      <c r="G23" s="31">
        <v>20</v>
      </c>
      <c r="H23" s="22">
        <v>25</v>
      </c>
      <c r="I23" s="30">
        <f t="shared" si="4"/>
        <v>30.357142857142854</v>
      </c>
      <c r="J23" s="30">
        <f>H23*$N$6</f>
        <v>16.621503496503497</v>
      </c>
      <c r="K23" s="30">
        <f t="shared" ref="K23:K29" si="9">H23*$O$7</f>
        <v>13.735154394299286</v>
      </c>
    </row>
    <row r="24" spans="1:11" x14ac:dyDescent="0.25">
      <c r="A24" s="23" t="s">
        <v>13</v>
      </c>
      <c r="B24" s="18"/>
      <c r="C24" s="18"/>
      <c r="D24" s="30"/>
      <c r="E24" s="30"/>
      <c r="F24" s="98"/>
      <c r="G24" s="31">
        <v>12</v>
      </c>
      <c r="H24" s="22" t="s">
        <v>5</v>
      </c>
      <c r="I24" s="22" t="s">
        <v>5</v>
      </c>
      <c r="J24" s="30" t="s">
        <v>5</v>
      </c>
      <c r="K24" s="30" t="s">
        <v>5</v>
      </c>
    </row>
    <row r="25" spans="1:11" x14ac:dyDescent="0.25">
      <c r="A25" s="23" t="s">
        <v>12</v>
      </c>
      <c r="B25" s="18"/>
      <c r="C25" s="18"/>
      <c r="D25" s="30"/>
      <c r="E25" s="30"/>
      <c r="F25" s="98"/>
      <c r="G25" s="31">
        <v>6</v>
      </c>
      <c r="H25" s="22">
        <v>12</v>
      </c>
      <c r="I25" s="30">
        <f t="shared" si="4"/>
        <v>14.571428571428569</v>
      </c>
      <c r="J25" s="19">
        <f>H25*$N$6</f>
        <v>7.978321678321679</v>
      </c>
      <c r="K25" s="30">
        <f t="shared" si="9"/>
        <v>6.5928741092636578</v>
      </c>
    </row>
    <row r="26" spans="1:11" x14ac:dyDescent="0.25">
      <c r="A26" s="23" t="s">
        <v>11</v>
      </c>
      <c r="B26" s="22">
        <v>6.3</v>
      </c>
      <c r="C26" s="22">
        <v>12</v>
      </c>
      <c r="D26" s="30">
        <f t="shared" si="6"/>
        <v>14.571428571428569</v>
      </c>
      <c r="E26" s="19">
        <f>C26*$N$6</f>
        <v>7.978321678321679</v>
      </c>
      <c r="F26" s="98">
        <f t="shared" si="8"/>
        <v>6.5928741092636578</v>
      </c>
      <c r="G26" s="31">
        <v>7</v>
      </c>
      <c r="H26" s="22">
        <v>12</v>
      </c>
      <c r="I26" s="30">
        <f t="shared" si="4"/>
        <v>14.571428571428569</v>
      </c>
      <c r="J26" s="19">
        <f>H26*$N$6</f>
        <v>7.978321678321679</v>
      </c>
      <c r="K26" s="30">
        <f t="shared" si="9"/>
        <v>6.5928741092636578</v>
      </c>
    </row>
    <row r="27" spans="1:11" x14ac:dyDescent="0.25">
      <c r="A27" s="23" t="s">
        <v>10</v>
      </c>
      <c r="B27" s="22">
        <v>9.9</v>
      </c>
      <c r="C27" s="22">
        <v>21</v>
      </c>
      <c r="D27" s="30">
        <f t="shared" si="6"/>
        <v>25.499999999999996</v>
      </c>
      <c r="E27" s="19">
        <f>C27*$N$6</f>
        <v>13.962062937062939</v>
      </c>
      <c r="F27" s="98">
        <f t="shared" si="8"/>
        <v>11.5375296912114</v>
      </c>
      <c r="G27" s="31">
        <v>14</v>
      </c>
      <c r="H27" s="22">
        <v>22</v>
      </c>
      <c r="I27" s="30">
        <f t="shared" si="4"/>
        <v>26.714285714285712</v>
      </c>
      <c r="J27" s="30">
        <f>H27*$N$6</f>
        <v>14.626923076923077</v>
      </c>
      <c r="K27" s="30">
        <f t="shared" si="9"/>
        <v>12.086935866983373</v>
      </c>
    </row>
    <row r="28" spans="1:11" x14ac:dyDescent="0.25">
      <c r="A28" s="23" t="s">
        <v>9</v>
      </c>
      <c r="B28" s="18"/>
      <c r="C28" s="18"/>
      <c r="D28" s="30"/>
      <c r="E28" s="30"/>
      <c r="F28" s="98"/>
      <c r="G28" s="31">
        <v>12</v>
      </c>
      <c r="H28" s="22">
        <v>20</v>
      </c>
      <c r="I28" s="30">
        <f t="shared" si="4"/>
        <v>24.285714285714285</v>
      </c>
      <c r="J28" s="30">
        <f>H28*$N$6</f>
        <v>13.297202797202798</v>
      </c>
      <c r="K28" s="19">
        <f t="shared" si="9"/>
        <v>10.98812351543943</v>
      </c>
    </row>
    <row r="29" spans="1:11" x14ac:dyDescent="0.25">
      <c r="A29" s="23" t="s">
        <v>8</v>
      </c>
      <c r="B29" s="22">
        <v>9.9</v>
      </c>
      <c r="C29" s="22">
        <v>19</v>
      </c>
      <c r="D29" s="30">
        <f t="shared" si="6"/>
        <v>23.071428571428569</v>
      </c>
      <c r="E29" s="30">
        <f>C29*$N$6</f>
        <v>12.632342657342658</v>
      </c>
      <c r="F29" s="98">
        <f t="shared" si="8"/>
        <v>10.438717339667459</v>
      </c>
      <c r="G29" s="31">
        <v>14</v>
      </c>
      <c r="H29" s="22">
        <v>19</v>
      </c>
      <c r="I29" s="30">
        <f t="shared" si="4"/>
        <v>23.071428571428569</v>
      </c>
      <c r="J29" s="30">
        <f>H29*$N$6</f>
        <v>12.632342657342658</v>
      </c>
      <c r="K29" s="30">
        <f t="shared" si="9"/>
        <v>10.438717339667459</v>
      </c>
    </row>
    <row r="30" spans="1:11" x14ac:dyDescent="0.25">
      <c r="A30" s="23" t="s">
        <v>7</v>
      </c>
      <c r="B30" s="22">
        <v>4.5</v>
      </c>
      <c r="C30" s="22">
        <v>9</v>
      </c>
      <c r="D30" s="30">
        <f t="shared" si="6"/>
        <v>10.928571428571427</v>
      </c>
      <c r="E30" s="19">
        <f>C30*$N$6</f>
        <v>5.9837412587412597</v>
      </c>
      <c r="F30" s="98">
        <f t="shared" si="8"/>
        <v>4.9446555819477434</v>
      </c>
      <c r="G30" s="33"/>
      <c r="H30" s="22"/>
      <c r="I30" s="30"/>
      <c r="J30" s="30"/>
      <c r="K30" s="30"/>
    </row>
    <row r="31" spans="1:11" x14ac:dyDescent="0.25">
      <c r="A31" s="23" t="s">
        <v>6</v>
      </c>
      <c r="B31" s="18"/>
      <c r="C31" s="18"/>
      <c r="D31" s="30"/>
      <c r="E31" s="30"/>
      <c r="F31" s="98"/>
      <c r="G31" s="31">
        <v>3.5</v>
      </c>
      <c r="H31" s="22" t="s">
        <v>5</v>
      </c>
      <c r="I31" s="22" t="s">
        <v>5</v>
      </c>
      <c r="J31" s="30" t="s">
        <v>5</v>
      </c>
      <c r="K31" s="30" t="s">
        <v>5</v>
      </c>
    </row>
    <row r="32" spans="1:11" x14ac:dyDescent="0.25">
      <c r="A32" s="23" t="s">
        <v>4</v>
      </c>
      <c r="B32" s="22">
        <v>4.5</v>
      </c>
      <c r="C32" s="22">
        <v>15</v>
      </c>
      <c r="D32" s="30">
        <f t="shared" si="6"/>
        <v>18.214285714285712</v>
      </c>
      <c r="E32" s="19">
        <f>C32*$N$6</f>
        <v>9.9729020979020984</v>
      </c>
      <c r="F32" s="98">
        <f t="shared" si="8"/>
        <v>8.2410926365795731</v>
      </c>
      <c r="G32" s="27"/>
      <c r="H32" s="18"/>
      <c r="I32" s="22"/>
      <c r="J32" s="30"/>
      <c r="K32" s="30"/>
    </row>
    <row r="33" spans="1:11" x14ac:dyDescent="0.25">
      <c r="A33" s="23" t="s">
        <v>3</v>
      </c>
      <c r="B33" s="22">
        <v>4.5</v>
      </c>
      <c r="C33" s="22">
        <v>16</v>
      </c>
      <c r="D33" s="30">
        <f t="shared" si="6"/>
        <v>19.428571428571427</v>
      </c>
      <c r="E33" s="30">
        <f>C33*$N$6</f>
        <v>10.637762237762239</v>
      </c>
      <c r="F33" s="98">
        <f t="shared" si="8"/>
        <v>8.7904988123515437</v>
      </c>
      <c r="G33" s="31">
        <v>8</v>
      </c>
      <c r="H33" s="22">
        <v>16</v>
      </c>
      <c r="I33" s="30">
        <f t="shared" si="4"/>
        <v>19.428571428571427</v>
      </c>
      <c r="J33" s="30">
        <f>H33*$N$6</f>
        <v>10.637762237762239</v>
      </c>
      <c r="K33" s="30">
        <f>H33*$O$7</f>
        <v>8.7904988123515437</v>
      </c>
    </row>
    <row r="34" spans="1:11" x14ac:dyDescent="0.25">
      <c r="A34" s="23" t="s">
        <v>2</v>
      </c>
      <c r="B34" s="22">
        <v>9.9</v>
      </c>
      <c r="C34" s="22" t="s">
        <v>5</v>
      </c>
      <c r="D34" s="22" t="s">
        <v>5</v>
      </c>
      <c r="E34" s="22" t="s">
        <v>5</v>
      </c>
      <c r="F34" s="30" t="s">
        <v>5</v>
      </c>
      <c r="G34" s="27"/>
      <c r="H34" s="18"/>
      <c r="I34" s="99"/>
      <c r="J34" s="99"/>
      <c r="K34" s="99"/>
    </row>
    <row r="35" spans="1:11" x14ac:dyDescent="0.25">
      <c r="A35" s="13" t="s">
        <v>1</v>
      </c>
      <c r="B35" s="11">
        <f>SUM(B12:B34)</f>
        <v>123.3</v>
      </c>
      <c r="C35" s="11">
        <f t="shared" ref="C35:K35" si="10">SUM(C12:C34)</f>
        <v>200</v>
      </c>
      <c r="D35" s="15">
        <f t="shared" si="10"/>
        <v>242.85714285714283</v>
      </c>
      <c r="E35" s="10">
        <f t="shared" si="10"/>
        <v>132.97202797202797</v>
      </c>
      <c r="F35" s="100">
        <f t="shared" si="10"/>
        <v>121.68965251451134</v>
      </c>
      <c r="G35" s="12">
        <f>SUM(G12:G34)</f>
        <v>187.5</v>
      </c>
      <c r="H35" s="11">
        <f t="shared" si="10"/>
        <v>233</v>
      </c>
      <c r="I35" s="15">
        <f t="shared" si="10"/>
        <v>282.92857142857139</v>
      </c>
      <c r="J35" s="15">
        <f t="shared" si="10"/>
        <v>154.9124125874126</v>
      </c>
      <c r="K35" s="15">
        <f t="shared" si="10"/>
        <v>138.50800994164007</v>
      </c>
    </row>
    <row r="36" spans="1:11" x14ac:dyDescent="0.25">
      <c r="A36" s="7" t="s">
        <v>0</v>
      </c>
      <c r="B36" s="5">
        <f>SUM(B9+B35)</f>
        <v>221.3</v>
      </c>
      <c r="C36" s="5">
        <f t="shared" ref="C36:K36" si="11">SUM(C9+C35)</f>
        <v>285</v>
      </c>
      <c r="D36" s="8">
        <f t="shared" si="11"/>
        <v>346.07142857142856</v>
      </c>
      <c r="E36" s="8">
        <f t="shared" si="11"/>
        <v>189.48513986013987</v>
      </c>
      <c r="F36" s="101">
        <f t="shared" si="11"/>
        <v>205.56382469994179</v>
      </c>
      <c r="G36" s="9">
        <f t="shared" si="11"/>
        <v>234.5</v>
      </c>
      <c r="H36" s="5">
        <f t="shared" si="11"/>
        <v>287</v>
      </c>
      <c r="I36" s="8">
        <f t="shared" si="11"/>
        <v>348.49999999999994</v>
      </c>
      <c r="J36" s="8">
        <f t="shared" si="11"/>
        <v>190.81486013986017</v>
      </c>
      <c r="K36" s="8">
        <f t="shared" si="11"/>
        <v>174.73617530005822</v>
      </c>
    </row>
  </sheetData>
  <mergeCells count="3">
    <mergeCell ref="A1:K1"/>
    <mergeCell ref="B2:F2"/>
    <mergeCell ref="G2:K2"/>
  </mergeCells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6C4FB-2C90-4EF6-9210-B6CBC0B43829}">
  <dimension ref="A1:O36"/>
  <sheetViews>
    <sheetView workbookViewId="0">
      <selection activeCell="G6" sqref="G6"/>
    </sheetView>
  </sheetViews>
  <sheetFormatPr defaultColWidth="8.85546875" defaultRowHeight="15" x14ac:dyDescent="0.25"/>
  <cols>
    <col min="1" max="1" width="24.7109375" bestFit="1" customWidth="1"/>
    <col min="2" max="2" width="10.85546875" customWidth="1"/>
    <col min="3" max="3" width="12.140625" customWidth="1"/>
    <col min="4" max="4" width="8.140625" bestFit="1" customWidth="1"/>
    <col min="5" max="5" width="11.140625" customWidth="1"/>
    <col min="10" max="10" width="11.85546875" customWidth="1"/>
  </cols>
  <sheetData>
    <row r="1" spans="1:15" x14ac:dyDescent="0.25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5" x14ac:dyDescent="0.25">
      <c r="A2" s="61"/>
      <c r="B2" s="60" t="s">
        <v>37</v>
      </c>
      <c r="C2" s="60"/>
      <c r="D2" s="60"/>
      <c r="E2" s="60"/>
      <c r="F2" s="60"/>
      <c r="G2" s="60" t="s">
        <v>36</v>
      </c>
      <c r="H2" s="60"/>
      <c r="I2" s="60"/>
      <c r="J2" s="60"/>
      <c r="K2" s="60"/>
    </row>
    <row r="3" spans="1:15" ht="105" x14ac:dyDescent="0.25">
      <c r="A3" s="37" t="s">
        <v>35</v>
      </c>
      <c r="B3" s="56" t="s">
        <v>34</v>
      </c>
      <c r="C3" s="56" t="s">
        <v>47</v>
      </c>
      <c r="D3" s="56" t="s">
        <v>48</v>
      </c>
      <c r="E3" s="56" t="s">
        <v>49</v>
      </c>
      <c r="F3" s="58" t="s">
        <v>50</v>
      </c>
      <c r="G3" s="57" t="s">
        <v>34</v>
      </c>
      <c r="H3" s="56" t="s">
        <v>47</v>
      </c>
      <c r="I3" s="56" t="s">
        <v>48</v>
      </c>
      <c r="J3" s="56" t="s">
        <v>49</v>
      </c>
      <c r="K3" s="56" t="s">
        <v>50</v>
      </c>
    </row>
    <row r="4" spans="1:15" x14ac:dyDescent="0.25">
      <c r="A4" s="23" t="s">
        <v>29</v>
      </c>
      <c r="B4" s="22">
        <v>13</v>
      </c>
      <c r="C4" s="22">
        <v>5</v>
      </c>
      <c r="D4" s="87">
        <f>C4*$N$4</f>
        <v>17.708333333333332</v>
      </c>
      <c r="E4" s="30">
        <f>C4*$N$5</f>
        <v>4.8530042918454939</v>
      </c>
      <c r="F4" s="21">
        <f>C4*N6</f>
        <v>12.035211267605634</v>
      </c>
      <c r="G4" s="55">
        <v>15</v>
      </c>
      <c r="H4" s="22">
        <v>5</v>
      </c>
      <c r="I4" s="30">
        <f>H4*$N$4</f>
        <v>17.708333333333332</v>
      </c>
      <c r="J4" s="30">
        <f>H4*$N$5</f>
        <v>4.8530042918454939</v>
      </c>
      <c r="K4" s="19">
        <f>H4*N6</f>
        <v>12.035211267605634</v>
      </c>
      <c r="M4" t="s">
        <v>51</v>
      </c>
      <c r="N4">
        <f>B5/C5</f>
        <v>3.5416666666666665</v>
      </c>
    </row>
    <row r="5" spans="1:15" x14ac:dyDescent="0.25">
      <c r="A5" s="53" t="s">
        <v>28</v>
      </c>
      <c r="B5" s="52">
        <v>85</v>
      </c>
      <c r="C5" s="52">
        <v>24</v>
      </c>
      <c r="D5" s="102">
        <f>C5*$N$4</f>
        <v>85</v>
      </c>
      <c r="E5" s="30">
        <f>C5*$N$5</f>
        <v>23.29442060085837</v>
      </c>
      <c r="F5" s="89">
        <f>C5*N6</f>
        <v>57.769014084507049</v>
      </c>
      <c r="G5" s="51"/>
      <c r="H5" s="50"/>
      <c r="I5" s="30"/>
      <c r="J5" s="30"/>
      <c r="K5" s="90"/>
      <c r="M5" t="s">
        <v>52</v>
      </c>
      <c r="N5">
        <f>452.3/466</f>
        <v>0.97060085836909871</v>
      </c>
    </row>
    <row r="6" spans="1:15" x14ac:dyDescent="0.25">
      <c r="A6" s="49" t="s">
        <v>18</v>
      </c>
      <c r="B6" s="18"/>
      <c r="C6" s="18"/>
      <c r="D6" s="99"/>
      <c r="E6" s="99"/>
      <c r="F6" s="92"/>
      <c r="G6" s="48">
        <v>12</v>
      </c>
      <c r="H6" s="22">
        <v>15</v>
      </c>
      <c r="I6" s="30">
        <f t="shared" ref="I6:I8" si="0">H6*$N$4</f>
        <v>53.125</v>
      </c>
      <c r="J6" s="30">
        <f t="shared" ref="J6:J8" si="1">H6*$N$5</f>
        <v>14.55901287553648</v>
      </c>
      <c r="K6" s="30">
        <f>H6*$O$6</f>
        <v>10.686075949367087</v>
      </c>
      <c r="M6" t="s">
        <v>53</v>
      </c>
      <c r="N6">
        <f>170.9/71</f>
        <v>2.4070422535211269</v>
      </c>
      <c r="O6">
        <f>281.4/395</f>
        <v>0.71240506329113917</v>
      </c>
    </row>
    <row r="7" spans="1:15" x14ac:dyDescent="0.25">
      <c r="A7" s="49" t="s">
        <v>7</v>
      </c>
      <c r="B7" s="18"/>
      <c r="C7" s="18"/>
      <c r="D7" s="99"/>
      <c r="E7" s="99"/>
      <c r="F7" s="92"/>
      <c r="G7" s="48">
        <v>8</v>
      </c>
      <c r="H7" s="22">
        <v>12</v>
      </c>
      <c r="I7" s="30">
        <f t="shared" si="0"/>
        <v>42.5</v>
      </c>
      <c r="J7" s="30">
        <f t="shared" si="1"/>
        <v>11.647210300429185</v>
      </c>
      <c r="K7" s="30">
        <f t="shared" ref="K7:K8" si="2">H7*$O$6</f>
        <v>8.548860759493671</v>
      </c>
    </row>
    <row r="8" spans="1:15" x14ac:dyDescent="0.25">
      <c r="A8" s="49" t="s">
        <v>4</v>
      </c>
      <c r="B8" s="18"/>
      <c r="C8" s="18"/>
      <c r="D8" s="99"/>
      <c r="E8" s="99"/>
      <c r="F8" s="92"/>
      <c r="G8" s="48">
        <v>12</v>
      </c>
      <c r="H8" s="22">
        <v>6</v>
      </c>
      <c r="I8" s="30">
        <f t="shared" si="0"/>
        <v>21.25</v>
      </c>
      <c r="J8" s="30">
        <f t="shared" si="1"/>
        <v>5.8236051502145925</v>
      </c>
      <c r="K8" s="30">
        <f t="shared" si="2"/>
        <v>4.2744303797468355</v>
      </c>
    </row>
    <row r="9" spans="1:15" x14ac:dyDescent="0.25">
      <c r="A9" s="43" t="s">
        <v>27</v>
      </c>
      <c r="B9" s="26">
        <f>SUM(B4:B8)</f>
        <v>98</v>
      </c>
      <c r="C9" s="26">
        <f t="shared" ref="C9:K9" si="3">SUM(C4:C8)</f>
        <v>29</v>
      </c>
      <c r="D9" s="45">
        <f t="shared" si="3"/>
        <v>102.70833333333333</v>
      </c>
      <c r="E9" s="45">
        <f t="shared" si="3"/>
        <v>28.147424892703864</v>
      </c>
      <c r="F9" s="44">
        <f t="shared" si="3"/>
        <v>69.804225352112681</v>
      </c>
      <c r="G9" s="46">
        <f t="shared" si="3"/>
        <v>47</v>
      </c>
      <c r="H9" s="26">
        <f t="shared" si="3"/>
        <v>38</v>
      </c>
      <c r="I9" s="45">
        <f t="shared" si="3"/>
        <v>134.58333333333331</v>
      </c>
      <c r="J9" s="45">
        <f t="shared" si="3"/>
        <v>36.882832618025752</v>
      </c>
      <c r="K9" s="45">
        <f t="shared" si="3"/>
        <v>35.544578356213222</v>
      </c>
    </row>
    <row r="10" spans="1:15" x14ac:dyDescent="0.25">
      <c r="A10" s="41"/>
      <c r="B10" s="40"/>
      <c r="C10" s="40"/>
      <c r="D10" s="95"/>
      <c r="E10" s="95"/>
      <c r="F10" s="94"/>
      <c r="G10" s="40"/>
      <c r="H10" s="40"/>
      <c r="I10" s="95"/>
      <c r="J10" s="95"/>
      <c r="K10" s="95"/>
    </row>
    <row r="11" spans="1:15" x14ac:dyDescent="0.25">
      <c r="A11" s="37" t="s">
        <v>26</v>
      </c>
      <c r="B11" s="35"/>
      <c r="C11" s="35"/>
      <c r="D11" s="97"/>
      <c r="E11" s="97"/>
      <c r="F11" s="96"/>
      <c r="G11" s="36"/>
      <c r="H11" s="35"/>
      <c r="I11" s="97"/>
      <c r="J11" s="97"/>
      <c r="K11" s="97"/>
    </row>
    <row r="12" spans="1:15" x14ac:dyDescent="0.25">
      <c r="A12" s="23" t="s">
        <v>25</v>
      </c>
      <c r="B12" s="22">
        <v>11.7</v>
      </c>
      <c r="C12" s="22">
        <v>10</v>
      </c>
      <c r="D12" s="30">
        <f>C12*$N$4</f>
        <v>35.416666666666664</v>
      </c>
      <c r="E12" s="30">
        <f>C12*$N$5</f>
        <v>9.7060085836909877</v>
      </c>
      <c r="F12" s="98">
        <f>C12*$O$6</f>
        <v>7.1240506329113913</v>
      </c>
      <c r="G12" s="27"/>
      <c r="H12" s="18"/>
      <c r="I12" s="99"/>
      <c r="J12" s="99"/>
      <c r="K12" s="99"/>
    </row>
    <row r="13" spans="1:15" x14ac:dyDescent="0.25">
      <c r="A13" s="23" t="s">
        <v>24</v>
      </c>
      <c r="B13" s="18"/>
      <c r="C13" s="18"/>
      <c r="D13" s="30"/>
      <c r="E13" s="30"/>
      <c r="F13" s="98"/>
      <c r="G13" s="31">
        <v>5</v>
      </c>
      <c r="H13" s="22">
        <v>5</v>
      </c>
      <c r="I13" s="30">
        <f>H13*$N$4</f>
        <v>17.708333333333332</v>
      </c>
      <c r="J13" s="30">
        <f>H13*$N$5</f>
        <v>4.8530042918454939</v>
      </c>
      <c r="K13" s="30">
        <f>H13*$O$6</f>
        <v>3.5620253164556956</v>
      </c>
    </row>
    <row r="14" spans="1:15" x14ac:dyDescent="0.25">
      <c r="A14" s="23" t="s">
        <v>23</v>
      </c>
      <c r="B14" s="22">
        <v>12.6</v>
      </c>
      <c r="C14" s="22">
        <v>54</v>
      </c>
      <c r="D14" s="30">
        <f t="shared" ref="D14:D34" si="4">C14*$N$4</f>
        <v>191.25</v>
      </c>
      <c r="E14" s="30">
        <f t="shared" ref="E14:E34" si="5">C14*$N$5</f>
        <v>52.41244635193133</v>
      </c>
      <c r="F14" s="98">
        <f t="shared" ref="F14:F33" si="6">C14*$O$6</f>
        <v>38.469873417721516</v>
      </c>
      <c r="G14" s="31">
        <v>18</v>
      </c>
      <c r="H14" s="22">
        <v>51</v>
      </c>
      <c r="I14" s="30">
        <f t="shared" ref="I14:I33" si="7">H14*$N$4</f>
        <v>180.625</v>
      </c>
      <c r="J14" s="30">
        <f t="shared" ref="J14:J33" si="8">H14*$N$5</f>
        <v>49.500643776824035</v>
      </c>
      <c r="K14" s="30">
        <f t="shared" ref="K14:K33" si="9">H14*$O$6</f>
        <v>36.3326582278481</v>
      </c>
    </row>
    <row r="15" spans="1:15" x14ac:dyDescent="0.25">
      <c r="A15" s="23" t="s">
        <v>22</v>
      </c>
      <c r="B15" s="18"/>
      <c r="C15" s="18"/>
      <c r="D15" s="30"/>
      <c r="E15" s="30"/>
      <c r="F15" s="98"/>
      <c r="G15" s="31">
        <v>15</v>
      </c>
      <c r="H15" s="22">
        <v>16</v>
      </c>
      <c r="I15" s="30">
        <f t="shared" si="7"/>
        <v>56.666666666666664</v>
      </c>
      <c r="J15" s="30">
        <f t="shared" si="8"/>
        <v>15.529613733905579</v>
      </c>
      <c r="K15" s="30">
        <f t="shared" si="9"/>
        <v>11.398481012658227</v>
      </c>
    </row>
    <row r="16" spans="1:15" x14ac:dyDescent="0.25">
      <c r="A16" s="23" t="s">
        <v>21</v>
      </c>
      <c r="B16" s="22">
        <v>4.5</v>
      </c>
      <c r="C16" s="22">
        <v>9</v>
      </c>
      <c r="D16" s="30">
        <f t="shared" si="4"/>
        <v>31.875</v>
      </c>
      <c r="E16" s="30">
        <f t="shared" si="5"/>
        <v>8.7354077253218883</v>
      </c>
      <c r="F16" s="98">
        <f t="shared" si="6"/>
        <v>6.4116455696202523</v>
      </c>
      <c r="G16" s="31">
        <v>5</v>
      </c>
      <c r="H16" s="22">
        <v>9</v>
      </c>
      <c r="I16" s="30">
        <f t="shared" si="7"/>
        <v>31.875</v>
      </c>
      <c r="J16" s="30">
        <f t="shared" si="8"/>
        <v>8.7354077253218883</v>
      </c>
      <c r="K16" s="30">
        <f t="shared" si="9"/>
        <v>6.4116455696202523</v>
      </c>
    </row>
    <row r="17" spans="1:11" x14ac:dyDescent="0.25">
      <c r="A17" s="23" t="s">
        <v>20</v>
      </c>
      <c r="B17" s="18"/>
      <c r="C17" s="18"/>
      <c r="D17" s="30"/>
      <c r="E17" s="30"/>
      <c r="F17" s="98"/>
      <c r="G17" s="31">
        <v>12</v>
      </c>
      <c r="H17" s="22">
        <v>11</v>
      </c>
      <c r="I17" s="19">
        <f t="shared" si="7"/>
        <v>38.958333333333329</v>
      </c>
      <c r="J17" s="30">
        <f t="shared" si="8"/>
        <v>10.676609442060085</v>
      </c>
      <c r="K17" s="30">
        <f t="shared" si="9"/>
        <v>7.8364556962025311</v>
      </c>
    </row>
    <row r="18" spans="1:11" x14ac:dyDescent="0.25">
      <c r="A18" s="23" t="s">
        <v>19</v>
      </c>
      <c r="B18" s="22">
        <v>4.5</v>
      </c>
      <c r="C18" s="22">
        <v>5</v>
      </c>
      <c r="D18" s="30">
        <f t="shared" si="4"/>
        <v>17.708333333333332</v>
      </c>
      <c r="E18" s="30">
        <f t="shared" si="5"/>
        <v>4.8530042918454939</v>
      </c>
      <c r="F18" s="98">
        <f t="shared" si="6"/>
        <v>3.5620253164556956</v>
      </c>
      <c r="G18" s="31">
        <v>6</v>
      </c>
      <c r="H18" s="22">
        <v>5</v>
      </c>
      <c r="I18" s="30">
        <f t="shared" si="7"/>
        <v>17.708333333333332</v>
      </c>
      <c r="J18" s="30">
        <f t="shared" si="8"/>
        <v>4.8530042918454939</v>
      </c>
      <c r="K18" s="30">
        <f t="shared" si="9"/>
        <v>3.5620253164556956</v>
      </c>
    </row>
    <row r="19" spans="1:11" x14ac:dyDescent="0.25">
      <c r="A19" s="23" t="s">
        <v>18</v>
      </c>
      <c r="B19" s="22">
        <v>6.3</v>
      </c>
      <c r="C19" s="22">
        <v>15</v>
      </c>
      <c r="D19" s="30">
        <f t="shared" si="4"/>
        <v>53.125</v>
      </c>
      <c r="E19" s="30">
        <f t="shared" si="5"/>
        <v>14.55901287553648</v>
      </c>
      <c r="F19" s="98">
        <f t="shared" si="6"/>
        <v>10.686075949367087</v>
      </c>
      <c r="G19" s="27"/>
      <c r="H19" s="18"/>
      <c r="I19" s="30"/>
      <c r="J19" s="30"/>
      <c r="K19" s="30"/>
    </row>
    <row r="20" spans="1:11" x14ac:dyDescent="0.25">
      <c r="A20" s="23" t="s">
        <v>17</v>
      </c>
      <c r="B20" s="22">
        <v>18</v>
      </c>
      <c r="C20" s="22">
        <v>6</v>
      </c>
      <c r="D20" s="30">
        <f t="shared" si="4"/>
        <v>21.25</v>
      </c>
      <c r="E20" s="30">
        <f t="shared" si="5"/>
        <v>5.8236051502145925</v>
      </c>
      <c r="F20" s="98">
        <f>C20*N6</f>
        <v>14.442253521126762</v>
      </c>
      <c r="G20" s="31">
        <v>18</v>
      </c>
      <c r="H20" s="22">
        <v>6</v>
      </c>
      <c r="I20" s="30">
        <f t="shared" si="7"/>
        <v>21.25</v>
      </c>
      <c r="J20" s="30">
        <f t="shared" si="8"/>
        <v>5.8236051502145925</v>
      </c>
      <c r="K20" s="30">
        <f>H20*N6</f>
        <v>14.442253521126762</v>
      </c>
    </row>
    <row r="21" spans="1:11" x14ac:dyDescent="0.25">
      <c r="A21" s="23" t="s">
        <v>16</v>
      </c>
      <c r="B21" s="22">
        <v>12.6</v>
      </c>
      <c r="C21" s="22">
        <v>10</v>
      </c>
      <c r="D21" s="30">
        <f t="shared" si="4"/>
        <v>35.416666666666664</v>
      </c>
      <c r="E21" s="30">
        <f t="shared" si="5"/>
        <v>9.7060085836909877</v>
      </c>
      <c r="F21" s="98">
        <f t="shared" si="6"/>
        <v>7.1240506329113913</v>
      </c>
      <c r="G21" s="31">
        <v>12</v>
      </c>
      <c r="H21" s="22">
        <v>12</v>
      </c>
      <c r="I21" s="30">
        <f t="shared" si="7"/>
        <v>42.5</v>
      </c>
      <c r="J21" s="30">
        <f t="shared" si="8"/>
        <v>11.647210300429185</v>
      </c>
      <c r="K21" s="30">
        <f t="shared" si="9"/>
        <v>8.548860759493671</v>
      </c>
    </row>
    <row r="22" spans="1:11" x14ac:dyDescent="0.25">
      <c r="A22" s="23" t="s">
        <v>15</v>
      </c>
      <c r="B22" s="22">
        <v>3.6</v>
      </c>
      <c r="C22" s="22">
        <v>5</v>
      </c>
      <c r="D22" s="30">
        <f t="shared" si="4"/>
        <v>17.708333333333332</v>
      </c>
      <c r="E22" s="30">
        <f t="shared" si="5"/>
        <v>4.8530042918454939</v>
      </c>
      <c r="F22" s="98">
        <f t="shared" si="6"/>
        <v>3.5620253164556956</v>
      </c>
      <c r="G22" s="33"/>
      <c r="H22" s="3"/>
      <c r="I22" s="30"/>
      <c r="J22" s="30"/>
      <c r="K22" s="30"/>
    </row>
    <row r="23" spans="1:11" x14ac:dyDescent="0.25">
      <c r="A23" s="23" t="s">
        <v>14</v>
      </c>
      <c r="B23" s="18"/>
      <c r="C23" s="18"/>
      <c r="D23" s="30"/>
      <c r="E23" s="30"/>
      <c r="F23" s="98"/>
      <c r="G23" s="31">
        <v>20</v>
      </c>
      <c r="H23" s="22">
        <v>23</v>
      </c>
      <c r="I23" s="30">
        <f t="shared" si="7"/>
        <v>81.458333333333329</v>
      </c>
      <c r="J23" s="30">
        <f t="shared" si="8"/>
        <v>22.32381974248927</v>
      </c>
      <c r="K23" s="30">
        <f t="shared" si="9"/>
        <v>16.385316455696202</v>
      </c>
    </row>
    <row r="24" spans="1:11" x14ac:dyDescent="0.25">
      <c r="A24" s="23" t="s">
        <v>13</v>
      </c>
      <c r="B24" s="18"/>
      <c r="C24" s="18"/>
      <c r="D24" s="30"/>
      <c r="E24" s="30"/>
      <c r="F24" s="98"/>
      <c r="G24" s="31">
        <v>12</v>
      </c>
      <c r="H24" s="22">
        <v>15</v>
      </c>
      <c r="I24" s="30">
        <f t="shared" si="7"/>
        <v>53.125</v>
      </c>
      <c r="J24" s="30">
        <f t="shared" si="8"/>
        <v>14.55901287553648</v>
      </c>
      <c r="K24" s="30">
        <f>H24*N6</f>
        <v>36.105633802816904</v>
      </c>
    </row>
    <row r="25" spans="1:11" x14ac:dyDescent="0.25">
      <c r="A25" s="23" t="s">
        <v>12</v>
      </c>
      <c r="B25" s="18"/>
      <c r="C25" s="18"/>
      <c r="D25" s="30"/>
      <c r="E25" s="30"/>
      <c r="F25" s="98"/>
      <c r="G25" s="31">
        <v>6</v>
      </c>
      <c r="H25" s="22">
        <v>10</v>
      </c>
      <c r="I25" s="30">
        <f t="shared" si="7"/>
        <v>35.416666666666664</v>
      </c>
      <c r="J25" s="30">
        <f t="shared" si="8"/>
        <v>9.7060085836909877</v>
      </c>
      <c r="K25" s="30">
        <f t="shared" si="9"/>
        <v>7.1240506329113913</v>
      </c>
    </row>
    <row r="26" spans="1:11" x14ac:dyDescent="0.25">
      <c r="A26" s="23" t="s">
        <v>11</v>
      </c>
      <c r="B26" s="22">
        <v>6.3</v>
      </c>
      <c r="C26" s="22">
        <v>6</v>
      </c>
      <c r="D26" s="30">
        <f t="shared" si="4"/>
        <v>21.25</v>
      </c>
      <c r="E26" s="30">
        <f t="shared" si="5"/>
        <v>5.8236051502145925</v>
      </c>
      <c r="F26" s="98">
        <f t="shared" si="6"/>
        <v>4.2744303797468355</v>
      </c>
      <c r="G26" s="31">
        <v>7</v>
      </c>
      <c r="H26" s="22">
        <v>6</v>
      </c>
      <c r="I26" s="30">
        <f t="shared" si="7"/>
        <v>21.25</v>
      </c>
      <c r="J26" s="30">
        <f t="shared" si="8"/>
        <v>5.8236051502145925</v>
      </c>
      <c r="K26" s="30">
        <f t="shared" si="9"/>
        <v>4.2744303797468355</v>
      </c>
    </row>
    <row r="27" spans="1:11" x14ac:dyDescent="0.25">
      <c r="A27" s="23" t="s">
        <v>10</v>
      </c>
      <c r="B27" s="22">
        <v>9.9</v>
      </c>
      <c r="C27" s="22">
        <v>11</v>
      </c>
      <c r="D27" s="19">
        <f t="shared" si="4"/>
        <v>38.958333333333329</v>
      </c>
      <c r="E27" s="30">
        <f t="shared" si="5"/>
        <v>10.676609442060085</v>
      </c>
      <c r="F27" s="98">
        <f t="shared" si="6"/>
        <v>7.8364556962025311</v>
      </c>
      <c r="G27" s="31">
        <v>14</v>
      </c>
      <c r="H27" s="22">
        <v>11</v>
      </c>
      <c r="I27" s="19">
        <f t="shared" si="7"/>
        <v>38.958333333333329</v>
      </c>
      <c r="J27" s="30">
        <f t="shared" si="8"/>
        <v>10.676609442060085</v>
      </c>
      <c r="K27" s="30">
        <f t="shared" si="9"/>
        <v>7.8364556962025311</v>
      </c>
    </row>
    <row r="28" spans="1:11" x14ac:dyDescent="0.25">
      <c r="A28" s="23" t="s">
        <v>9</v>
      </c>
      <c r="B28" s="18"/>
      <c r="C28" s="18"/>
      <c r="D28" s="30"/>
      <c r="E28" s="30"/>
      <c r="F28" s="98"/>
      <c r="G28" s="31">
        <v>12</v>
      </c>
      <c r="H28" s="22">
        <v>10</v>
      </c>
      <c r="I28" s="30">
        <f t="shared" si="7"/>
        <v>35.416666666666664</v>
      </c>
      <c r="J28" s="30">
        <f t="shared" si="8"/>
        <v>9.7060085836909877</v>
      </c>
      <c r="K28" s="30">
        <f t="shared" si="9"/>
        <v>7.1240506329113913</v>
      </c>
    </row>
    <row r="29" spans="1:11" x14ac:dyDescent="0.25">
      <c r="A29" s="23" t="s">
        <v>8</v>
      </c>
      <c r="B29" s="22">
        <v>9.9</v>
      </c>
      <c r="C29" s="22">
        <v>18</v>
      </c>
      <c r="D29" s="30">
        <f t="shared" si="4"/>
        <v>63.75</v>
      </c>
      <c r="E29" s="30">
        <f t="shared" si="5"/>
        <v>17.470815450643777</v>
      </c>
      <c r="F29" s="98">
        <f t="shared" si="6"/>
        <v>12.823291139240505</v>
      </c>
      <c r="G29" s="31">
        <v>14</v>
      </c>
      <c r="H29" s="22">
        <v>18</v>
      </c>
      <c r="I29" s="30">
        <f t="shared" si="7"/>
        <v>63.75</v>
      </c>
      <c r="J29" s="30">
        <f t="shared" si="8"/>
        <v>17.470815450643777</v>
      </c>
      <c r="K29" s="30">
        <f t="shared" si="9"/>
        <v>12.823291139240505</v>
      </c>
    </row>
    <row r="30" spans="1:11" x14ac:dyDescent="0.25">
      <c r="A30" s="23" t="s">
        <v>7</v>
      </c>
      <c r="B30" s="22">
        <v>4.5</v>
      </c>
      <c r="C30" s="22">
        <v>12</v>
      </c>
      <c r="D30" s="30">
        <f t="shared" si="4"/>
        <v>42.5</v>
      </c>
      <c r="E30" s="30">
        <f t="shared" si="5"/>
        <v>11.647210300429185</v>
      </c>
      <c r="F30" s="98">
        <f t="shared" si="6"/>
        <v>8.548860759493671</v>
      </c>
      <c r="G30" s="33"/>
      <c r="H30" s="22"/>
      <c r="I30" s="30"/>
      <c r="J30" s="30"/>
      <c r="K30" s="30"/>
    </row>
    <row r="31" spans="1:11" x14ac:dyDescent="0.25">
      <c r="A31" s="23" t="s">
        <v>6</v>
      </c>
      <c r="B31" s="18"/>
      <c r="C31" s="18"/>
      <c r="D31" s="30"/>
      <c r="E31" s="30"/>
      <c r="F31" s="98"/>
      <c r="G31" s="31">
        <v>3.5</v>
      </c>
      <c r="H31" s="22" t="s">
        <v>5</v>
      </c>
      <c r="I31" s="22" t="s">
        <v>5</v>
      </c>
      <c r="J31" s="22" t="s">
        <v>5</v>
      </c>
      <c r="K31" s="22" t="s">
        <v>5</v>
      </c>
    </row>
    <row r="32" spans="1:11" x14ac:dyDescent="0.25">
      <c r="A32" s="23" t="s">
        <v>4</v>
      </c>
      <c r="B32" s="22">
        <v>4.5</v>
      </c>
      <c r="C32" s="22">
        <v>6</v>
      </c>
      <c r="D32" s="30">
        <f t="shared" si="4"/>
        <v>21.25</v>
      </c>
      <c r="E32" s="30">
        <f t="shared" si="5"/>
        <v>5.8236051502145925</v>
      </c>
      <c r="F32" s="98">
        <f t="shared" si="6"/>
        <v>4.2744303797468355</v>
      </c>
      <c r="G32" s="27"/>
      <c r="H32" s="18"/>
      <c r="I32" s="30"/>
      <c r="J32" s="30"/>
      <c r="K32" s="30"/>
    </row>
    <row r="33" spans="1:11" x14ac:dyDescent="0.25">
      <c r="A33" s="23" t="s">
        <v>3</v>
      </c>
      <c r="B33" s="22">
        <v>4.5</v>
      </c>
      <c r="C33" s="22">
        <v>7</v>
      </c>
      <c r="D33" s="30">
        <f t="shared" si="4"/>
        <v>24.791666666666664</v>
      </c>
      <c r="E33" s="30">
        <f t="shared" si="5"/>
        <v>6.7942060085836911</v>
      </c>
      <c r="F33" s="103">
        <f t="shared" si="6"/>
        <v>4.9868354430379744</v>
      </c>
      <c r="G33" s="31">
        <v>8</v>
      </c>
      <c r="H33" s="22">
        <v>7</v>
      </c>
      <c r="I33" s="30">
        <f t="shared" si="7"/>
        <v>24.791666666666664</v>
      </c>
      <c r="J33" s="30">
        <f t="shared" si="8"/>
        <v>6.7942060085836911</v>
      </c>
      <c r="K33" s="19">
        <f t="shared" si="9"/>
        <v>4.9868354430379744</v>
      </c>
    </row>
    <row r="34" spans="1:11" x14ac:dyDescent="0.25">
      <c r="A34" s="23" t="s">
        <v>2</v>
      </c>
      <c r="B34" s="22">
        <v>9.9</v>
      </c>
      <c r="C34" s="22">
        <v>10</v>
      </c>
      <c r="D34" s="30">
        <f t="shared" si="4"/>
        <v>35.416666666666664</v>
      </c>
      <c r="E34" s="30">
        <f t="shared" si="5"/>
        <v>9.7060085836909877</v>
      </c>
      <c r="F34" s="98">
        <f>C34*N6</f>
        <v>24.070422535211268</v>
      </c>
      <c r="G34" s="27"/>
      <c r="H34" s="18"/>
      <c r="I34" s="99"/>
      <c r="J34" s="99"/>
      <c r="K34" s="99"/>
    </row>
    <row r="35" spans="1:11" x14ac:dyDescent="0.25">
      <c r="A35" s="13" t="s">
        <v>1</v>
      </c>
      <c r="B35" s="11">
        <f>SUM(B12:B34)</f>
        <v>123.3</v>
      </c>
      <c r="C35" s="11">
        <f t="shared" ref="C35:K35" si="10">SUM(C12:C34)</f>
        <v>184</v>
      </c>
      <c r="D35" s="15">
        <f t="shared" si="10"/>
        <v>651.66666666666652</v>
      </c>
      <c r="E35" s="15">
        <f t="shared" si="10"/>
        <v>178.59055793991416</v>
      </c>
      <c r="F35" s="100">
        <f t="shared" si="10"/>
        <v>158.1967266892494</v>
      </c>
      <c r="G35" s="12">
        <f t="shared" si="10"/>
        <v>187.5</v>
      </c>
      <c r="H35" s="11">
        <f t="shared" si="10"/>
        <v>215</v>
      </c>
      <c r="I35" s="15">
        <f t="shared" si="10"/>
        <v>761.45833333333326</v>
      </c>
      <c r="J35" s="15">
        <f t="shared" si="10"/>
        <v>208.67918454935622</v>
      </c>
      <c r="K35" s="15">
        <f t="shared" si="10"/>
        <v>188.75446960242462</v>
      </c>
    </row>
    <row r="36" spans="1:11" x14ac:dyDescent="0.25">
      <c r="A36" s="7" t="s">
        <v>0</v>
      </c>
      <c r="B36" s="5">
        <f>SUM(B9+B35)</f>
        <v>221.3</v>
      </c>
      <c r="C36" s="5">
        <f t="shared" ref="C36:K36" si="11">SUM(C9+C35)</f>
        <v>213</v>
      </c>
      <c r="D36" s="8">
        <f t="shared" si="11"/>
        <v>754.37499999999989</v>
      </c>
      <c r="E36" s="8">
        <f t="shared" si="11"/>
        <v>206.73798283261803</v>
      </c>
      <c r="F36" s="101">
        <f t="shared" si="11"/>
        <v>228.0009520413621</v>
      </c>
      <c r="G36" s="9">
        <f t="shared" si="11"/>
        <v>234.5</v>
      </c>
      <c r="H36" s="5">
        <f t="shared" si="11"/>
        <v>253</v>
      </c>
      <c r="I36" s="4">
        <f t="shared" si="11"/>
        <v>896.04166666666652</v>
      </c>
      <c r="J36" s="8">
        <f t="shared" si="11"/>
        <v>245.56201716738198</v>
      </c>
      <c r="K36" s="8">
        <f t="shared" si="11"/>
        <v>224.29904795863786</v>
      </c>
    </row>
  </sheetData>
  <mergeCells count="3">
    <mergeCell ref="A1:K1"/>
    <mergeCell ref="B2:F2"/>
    <mergeCell ref="G2:K2"/>
  </mergeCells>
  <pageMargins left="0.7" right="0.7" top="0.75" bottom="0.75" header="0.3" footer="0.3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14B71-F368-4DF0-A632-15B418B9A6E4}">
  <dimension ref="A1:AI95"/>
  <sheetViews>
    <sheetView topLeftCell="A12" workbookViewId="0">
      <selection activeCell="E37" sqref="E37"/>
    </sheetView>
  </sheetViews>
  <sheetFormatPr defaultColWidth="10.85546875" defaultRowHeight="15" x14ac:dyDescent="0.25"/>
  <cols>
    <col min="1" max="1" width="27.42578125" customWidth="1"/>
  </cols>
  <sheetData>
    <row r="1" spans="1:11" x14ac:dyDescent="0.25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 thickBot="1" x14ac:dyDescent="0.3">
      <c r="A2" s="61"/>
      <c r="B2" s="140" t="s">
        <v>37</v>
      </c>
      <c r="C2" s="140"/>
      <c r="D2" s="140"/>
      <c r="E2" s="140"/>
      <c r="F2" s="140"/>
      <c r="G2" s="140" t="s">
        <v>36</v>
      </c>
      <c r="H2" s="140"/>
      <c r="I2" s="140"/>
      <c r="J2" s="140"/>
      <c r="K2" s="140"/>
    </row>
    <row r="3" spans="1:11" ht="75" x14ac:dyDescent="0.25">
      <c r="A3" s="133" t="s">
        <v>35</v>
      </c>
      <c r="B3" s="131" t="s">
        <v>34</v>
      </c>
      <c r="C3" s="131" t="s">
        <v>86</v>
      </c>
      <c r="D3" s="131" t="s">
        <v>87</v>
      </c>
      <c r="E3" s="131" t="s">
        <v>88</v>
      </c>
      <c r="F3" s="130" t="s">
        <v>54</v>
      </c>
      <c r="G3" s="132" t="s">
        <v>34</v>
      </c>
      <c r="H3" s="131" t="s">
        <v>86</v>
      </c>
      <c r="I3" s="131" t="s">
        <v>87</v>
      </c>
      <c r="J3" s="131" t="s">
        <v>88</v>
      </c>
      <c r="K3" s="130" t="s">
        <v>54</v>
      </c>
    </row>
    <row r="4" spans="1:11" x14ac:dyDescent="0.25">
      <c r="A4" s="117" t="s">
        <v>29</v>
      </c>
      <c r="B4" s="22">
        <v>13</v>
      </c>
      <c r="C4" s="30">
        <f>AVERAGE(D63,P63,AB63)</f>
        <v>15.70753968253968</v>
      </c>
      <c r="D4" s="19">
        <f>AVERAGE(E63,Q63,AC63)</f>
        <v>6.9419687965825316</v>
      </c>
      <c r="E4" s="30">
        <f>AVERAGE(F63,R63,AD63)</f>
        <v>12.412178590305631</v>
      </c>
      <c r="F4" s="116">
        <f>AVERAGE(D63:F63,P63:R63,AB63:AD63)</f>
        <v>11.687229023142613</v>
      </c>
      <c r="G4" s="118">
        <v>15</v>
      </c>
      <c r="H4" s="30">
        <f>AVERAGE(I63,U63,AG63)</f>
        <v>17.274206349206349</v>
      </c>
      <c r="I4" s="19">
        <f>AVERAGE(J63,V63,AH63)</f>
        <v>7.7753021299158647</v>
      </c>
      <c r="J4" s="30">
        <f>AVERAGE(K63,W63,AI63)</f>
        <v>13.845511923638965</v>
      </c>
      <c r="K4" s="116">
        <f>AVERAGE(I63:K63,U63:W63,AG63:AI63)</f>
        <v>12.96500680092039</v>
      </c>
    </row>
    <row r="5" spans="1:11" x14ac:dyDescent="0.25">
      <c r="A5" s="117" t="s">
        <v>28</v>
      </c>
      <c r="B5" s="22">
        <v>85</v>
      </c>
      <c r="C5" s="30">
        <f>AVERAGE(D64,P64,AB64)</f>
        <v>85</v>
      </c>
      <c r="D5" s="19">
        <f>AVERAGE(E64,Q64,AC64)</f>
        <v>38.378210130356059</v>
      </c>
      <c r="E5" s="30">
        <f>AVERAGE(F64,R64,AD64)</f>
        <v>68.513953922208756</v>
      </c>
      <c r="F5" s="116">
        <f>AVERAGE(D64:F64,P64:R64,AB64:AD64)</f>
        <v>63.964054684188277</v>
      </c>
      <c r="G5" s="126"/>
      <c r="H5" s="30"/>
      <c r="I5" s="19"/>
      <c r="J5" s="30"/>
      <c r="K5" s="116"/>
    </row>
    <row r="6" spans="1:11" x14ac:dyDescent="0.25">
      <c r="A6" s="129" t="s">
        <v>18</v>
      </c>
      <c r="B6" s="18"/>
      <c r="C6" s="30"/>
      <c r="D6" s="19"/>
      <c r="E6" s="30"/>
      <c r="F6" s="116"/>
      <c r="G6" s="118">
        <v>12</v>
      </c>
      <c r="H6" s="30">
        <f>AVERAGE(I65,U65,AG65)</f>
        <v>28.379761904761903</v>
      </c>
      <c r="I6" s="19">
        <f>AVERAGE(J65,V65,AH65)</f>
        <v>10.610638324479526</v>
      </c>
      <c r="J6" s="30">
        <f>AVERAGE(K65,W65,AI65)</f>
        <v>8.275722861982219</v>
      </c>
      <c r="K6" s="116">
        <f>AVERAGE(I65:K65,U65:W65,AG65:AI65)</f>
        <v>15.755374363741216</v>
      </c>
    </row>
    <row r="7" spans="1:11" x14ac:dyDescent="0.25">
      <c r="A7" s="129" t="s">
        <v>7</v>
      </c>
      <c r="B7" s="18"/>
      <c r="C7" s="30"/>
      <c r="D7" s="19"/>
      <c r="E7" s="30"/>
      <c r="F7" s="116"/>
      <c r="G7" s="118">
        <v>8</v>
      </c>
      <c r="H7" s="30">
        <f>AVERAGE(I66,U66,AG66)</f>
        <v>20.142857142857142</v>
      </c>
      <c r="I7" s="19">
        <f>AVERAGE(J66,V66,AH66)</f>
        <v>7.110317186390148</v>
      </c>
      <c r="J7" s="30">
        <f>AVERAGE(K66,W66,AI66)</f>
        <v>5.4978387804804711</v>
      </c>
      <c r="K7" s="116">
        <f>AVERAGE(I66:K66,U66:W66,AG66:AI66)</f>
        <v>10.917004369909254</v>
      </c>
    </row>
    <row r="8" spans="1:11" x14ac:dyDescent="0.25">
      <c r="A8" s="129" t="s">
        <v>4</v>
      </c>
      <c r="B8" s="18"/>
      <c r="C8" s="30"/>
      <c r="D8" s="19"/>
      <c r="E8" s="30"/>
      <c r="F8" s="116"/>
      <c r="G8" s="118">
        <v>12</v>
      </c>
      <c r="H8" s="30">
        <f>AVERAGE(I67,U67,AG67)</f>
        <v>17.421428571428571</v>
      </c>
      <c r="I8" s="19">
        <f>AVERAGE(J67,V67,AH67)</f>
        <v>7.5321690827055638</v>
      </c>
      <c r="J8" s="30">
        <f>AVERAGE(K67,W67,AI67)</f>
        <v>6.0051743387754692</v>
      </c>
      <c r="K8" s="116">
        <f>AVERAGE(I67:K67,U67:W67,AG67:AI67)</f>
        <v>10.319590664303201</v>
      </c>
    </row>
    <row r="9" spans="1:11" x14ac:dyDescent="0.25">
      <c r="A9" s="128" t="s">
        <v>27</v>
      </c>
      <c r="B9" s="26">
        <f>SUM(B4:B8)</f>
        <v>98</v>
      </c>
      <c r="C9" s="30">
        <f>AVERAGE(D68,P68,AB68)</f>
        <v>100.70753968253968</v>
      </c>
      <c r="D9" s="116">
        <f>AVERAGE(B68:D68,N68:P68,Z68:AB68)</f>
        <v>93.913624338624331</v>
      </c>
      <c r="E9" s="116">
        <f>AVERAGE(C68:E68,O68:Q68,AA68:AC68)</f>
        <v>76.353683980937205</v>
      </c>
      <c r="F9" s="116">
        <f>AVERAGE(D68:F68,P68:R68,AB68:AD68)</f>
        <v>75.65128370733089</v>
      </c>
      <c r="G9" s="115">
        <f>SUM(G4:G8)</f>
        <v>47</v>
      </c>
      <c r="H9" s="30">
        <f>AVERAGE(I68,U68,AG68)</f>
        <v>83.218253968253961</v>
      </c>
      <c r="I9" s="19">
        <f>AVERAGE(J68,V68,AH68)</f>
        <v>33.028426723491101</v>
      </c>
      <c r="J9" s="30">
        <f>AVERAGE(K68,W68,AI68)</f>
        <v>33.624247904877123</v>
      </c>
      <c r="K9" s="116">
        <f>AVERAGE(I68:K68,U68:W68,AG68:AI68)</f>
        <v>49.956976198874059</v>
      </c>
    </row>
    <row r="10" spans="1:11" x14ac:dyDescent="0.25">
      <c r="A10" s="127"/>
      <c r="B10" s="18"/>
      <c r="C10" s="30"/>
      <c r="D10" s="19"/>
      <c r="E10" s="30"/>
      <c r="F10" s="116"/>
      <c r="G10" s="126"/>
      <c r="H10" s="30"/>
      <c r="I10" s="19"/>
      <c r="J10" s="30"/>
      <c r="K10" s="116"/>
    </row>
    <row r="11" spans="1:11" x14ac:dyDescent="0.25">
      <c r="A11" s="125" t="s">
        <v>26</v>
      </c>
      <c r="B11" s="124"/>
      <c r="C11" s="121"/>
      <c r="D11" s="122"/>
      <c r="E11" s="121"/>
      <c r="F11" s="120"/>
      <c r="G11" s="123"/>
      <c r="H11" s="121"/>
      <c r="I11" s="122"/>
      <c r="J11" s="121"/>
      <c r="K11" s="120"/>
    </row>
    <row r="12" spans="1:11" x14ac:dyDescent="0.25">
      <c r="A12" s="117" t="s">
        <v>25</v>
      </c>
      <c r="B12" s="22">
        <v>11.7</v>
      </c>
      <c r="C12" s="30">
        <f>AVERAGE(D71,P71,AB71)</f>
        <v>31.467460317460318</v>
      </c>
      <c r="D12" s="19">
        <f>AVERAGE(E71,Q71,AC71)</f>
        <v>13.852410786638254</v>
      </c>
      <c r="E12" s="30">
        <f>AVERAGE(F71,R71,AD71)</f>
        <v>11.052672459584874</v>
      </c>
      <c r="F12" s="116">
        <f>AVERAGE(D71:F71,P71:R71,AB71:AD71)</f>
        <v>18.79084785456115</v>
      </c>
      <c r="G12" s="115"/>
      <c r="H12" s="30"/>
      <c r="I12" s="19"/>
      <c r="J12" s="30"/>
      <c r="K12" s="116"/>
    </row>
    <row r="13" spans="1:11" x14ac:dyDescent="0.25">
      <c r="A13" s="117" t="s">
        <v>24</v>
      </c>
      <c r="B13" s="18"/>
      <c r="C13" s="30"/>
      <c r="D13" s="19"/>
      <c r="E13" s="30"/>
      <c r="F13" s="116"/>
      <c r="G13" s="118">
        <v>5</v>
      </c>
      <c r="H13" s="30">
        <f>AVERAGE(I72,U72,AG72)</f>
        <v>12.783730158730158</v>
      </c>
      <c r="I13" s="19">
        <f>AVERAGE(J72,V72,AH72)</f>
        <v>5.333868563482298</v>
      </c>
      <c r="J13" s="30">
        <f>AVERAGE(K72,W72,AI72)</f>
        <v>4.2520290247251369</v>
      </c>
      <c r="K13" s="116">
        <f>AVERAGE(I72:K72,U72:W72,AG72:AI72)</f>
        <v>7.4565425823125322</v>
      </c>
    </row>
    <row r="14" spans="1:11" x14ac:dyDescent="0.25">
      <c r="A14" s="117" t="s">
        <v>23</v>
      </c>
      <c r="B14" s="22">
        <v>12.6</v>
      </c>
      <c r="C14" s="30">
        <f>AVERAGE(D73,P73,AB73)</f>
        <v>130.72499999999999</v>
      </c>
      <c r="D14" s="19">
        <f>AVERAGE(E73,Q73,AC73)</f>
        <v>44.906223175965664</v>
      </c>
      <c r="E14" s="30">
        <f>AVERAGE(F73,R73,AD73)</f>
        <v>34.334936708860759</v>
      </c>
      <c r="F14" s="116">
        <f>AVERAGE(D73:F73,P73:R73,AB73:AD73)</f>
        <v>69.988719961608808</v>
      </c>
      <c r="G14" s="118">
        <v>18</v>
      </c>
      <c r="H14" s="30">
        <f>AVERAGE(I73,U73,AG73)</f>
        <v>131.21250000000001</v>
      </c>
      <c r="I14" s="19">
        <f>AVERAGE(J73,V73,AH73)</f>
        <v>46.550321888412014</v>
      </c>
      <c r="J14" s="30">
        <f>AVERAGE(K73,W73,AI73)</f>
        <v>35.766329113924051</v>
      </c>
      <c r="K14" s="116">
        <f>AVERAGE(I73:K73,U73:W73,AG73:AI73)</f>
        <v>71.176383667445364</v>
      </c>
    </row>
    <row r="15" spans="1:11" x14ac:dyDescent="0.25">
      <c r="A15" s="117" t="s">
        <v>22</v>
      </c>
      <c r="B15" s="18"/>
      <c r="C15" s="30"/>
      <c r="D15" s="19"/>
      <c r="E15" s="30"/>
      <c r="F15" s="116"/>
      <c r="G15" s="118">
        <v>15</v>
      </c>
      <c r="H15" s="30">
        <f>AVERAGE(I74,U74,AG74)</f>
        <v>46.483333333333334</v>
      </c>
      <c r="I15" s="19">
        <f>AVERAGE(J74,V74,AH74)</f>
        <v>17.414806866952791</v>
      </c>
      <c r="J15" s="30">
        <f>AVERAGE(K74,W74,AI74)</f>
        <v>13.499240506329112</v>
      </c>
      <c r="K15" s="116">
        <f>AVERAGE(I74:K74,U74:W74,AG74:AI74)</f>
        <v>25.799126902205078</v>
      </c>
    </row>
    <row r="16" spans="1:11" x14ac:dyDescent="0.25">
      <c r="A16" s="117" t="s">
        <v>21</v>
      </c>
      <c r="B16" s="22">
        <v>4.5</v>
      </c>
      <c r="C16" s="30">
        <f>AVERAGE(D75,P75,AB75)</f>
        <v>25.387499999999999</v>
      </c>
      <c r="D16" s="19">
        <f>AVERAGE(E75,Q75,AC75)</f>
        <v>9.4177038626609431</v>
      </c>
      <c r="E16" s="30">
        <f>AVERAGE(F75,R75,AD75)</f>
        <v>7.2558227848101264</v>
      </c>
      <c r="F16" s="116">
        <f>AVERAGE(D75:F75,P75:R75,AB75:AD75)</f>
        <v>14.020342215823689</v>
      </c>
      <c r="G16" s="118">
        <v>5</v>
      </c>
      <c r="H16" s="30">
        <f>AVERAGE(I75,U75,AG75)</f>
        <v>21.015476190476189</v>
      </c>
      <c r="I16" s="19">
        <f>AVERAGE(J75,V75,AH75)</f>
        <v>8.5379098012145231</v>
      </c>
      <c r="J16" s="30">
        <f>AVERAGE(K75,W75,AI75)</f>
        <v>6.7015065596279699</v>
      </c>
      <c r="K16" s="116">
        <f>AVERAGE(I75:K75,U75:W75,AG75:AI75)</f>
        <v>12.084964183772893</v>
      </c>
    </row>
    <row r="17" spans="1:11" x14ac:dyDescent="0.25">
      <c r="A17" s="117" t="s">
        <v>20</v>
      </c>
      <c r="B17" s="18"/>
      <c r="C17" s="30"/>
      <c r="D17" s="19"/>
      <c r="E17" s="30"/>
      <c r="F17" s="116"/>
      <c r="G17" s="118">
        <v>12</v>
      </c>
      <c r="H17" s="30">
        <f>AVERAGE(I76,U76,AG76)</f>
        <v>28.400396825396825</v>
      </c>
      <c r="I17" s="19">
        <f>AVERAGE(J76,V76,AH76)</f>
        <v>11.91108426623448</v>
      </c>
      <c r="J17" s="30">
        <f>AVERAGE(K76,W76,AI76)</f>
        <v>9.4740679715766145</v>
      </c>
      <c r="K17" s="116">
        <f>AVERAGE(I76:K76,U76:W76,AG76:AI76)</f>
        <v>16.595183021069303</v>
      </c>
    </row>
    <row r="18" spans="1:11" x14ac:dyDescent="0.25">
      <c r="A18" s="117" t="s">
        <v>19</v>
      </c>
      <c r="B18" s="22">
        <v>4.5</v>
      </c>
      <c r="C18" s="30">
        <f>AVERAGE(D77,P77,AB77)</f>
        <v>10.359920634920634</v>
      </c>
      <c r="D18" s="19">
        <f>AVERAGE(E77,Q77,AC77)</f>
        <v>4.0257683303820642</v>
      </c>
      <c r="E18" s="30">
        <f>AVERAGE(F77,R77,AD77)</f>
        <v>3.1363520651051844</v>
      </c>
      <c r="F18" s="116">
        <f>AVERAGE(D77:F77,P77:R77,AB77:AD77)</f>
        <v>5.8406803434692947</v>
      </c>
      <c r="G18" s="118">
        <v>6</v>
      </c>
      <c r="H18" s="30">
        <f>AVERAGE(I77,U77,AG77)</f>
        <v>9.9599206349206337</v>
      </c>
      <c r="I18" s="19">
        <f>AVERAGE(J77,V77,AH77)</f>
        <v>3.8257683303820644</v>
      </c>
      <c r="J18" s="30">
        <f>AVERAGE(K77,W77,AI77)</f>
        <v>2.9696853984385179</v>
      </c>
      <c r="K18" s="116">
        <f>AVERAGE(I77:K77,U77:W77,AG77:AI77)</f>
        <v>5.5851247879137382</v>
      </c>
    </row>
    <row r="19" spans="1:11" x14ac:dyDescent="0.25">
      <c r="A19" s="117" t="s">
        <v>18</v>
      </c>
      <c r="B19" s="22">
        <v>6.3</v>
      </c>
      <c r="C19" s="30">
        <f>AVERAGE(D78,P78,AB78)</f>
        <v>27.465476190476192</v>
      </c>
      <c r="D19" s="19">
        <f>AVERAGE(E78,Q78,AC78)</f>
        <v>10.112444851286051</v>
      </c>
      <c r="E19" s="30">
        <f>AVERAGE(F78,R78,AD78)</f>
        <v>7.8596500195435821</v>
      </c>
      <c r="F19" s="116">
        <f>AVERAGE(D78:F78,P78:R78,AB78:AD78)</f>
        <v>15.145857020435276</v>
      </c>
      <c r="G19" s="115"/>
      <c r="H19" s="30"/>
      <c r="I19" s="19"/>
      <c r="J19" s="30"/>
      <c r="K19" s="116"/>
    </row>
    <row r="20" spans="1:11" x14ac:dyDescent="0.25">
      <c r="A20" s="117" t="s">
        <v>17</v>
      </c>
      <c r="B20" s="22">
        <v>18</v>
      </c>
      <c r="C20" s="30">
        <f>AVERAGE(D79,P79,AB79)</f>
        <v>24.545238095238094</v>
      </c>
      <c r="D20" s="19">
        <f>AVERAGE(E79,Q79,AC79)</f>
        <v>11.391609642146122</v>
      </c>
      <c r="E20" s="30">
        <f>AVERAGE(F79,R79,AD79)</f>
        <v>19.761545875695674</v>
      </c>
      <c r="F20" s="116">
        <f>AVERAGE(D79:F79,P79:R79,AB79:AD79)</f>
        <v>18.566131204359966</v>
      </c>
      <c r="G20" s="118">
        <v>18</v>
      </c>
      <c r="H20" s="30">
        <f>AVERAGE(I79,U79,AG79)</f>
        <v>22.330952380952379</v>
      </c>
      <c r="I20" s="19">
        <f>AVERAGE(J79,V79,AH79)</f>
        <v>10.19341616895265</v>
      </c>
      <c r="J20" s="30">
        <f>AVERAGE(K79,W79,AI79)</f>
        <v>17.841457575474923</v>
      </c>
      <c r="K20" s="116">
        <f>AVERAGE(I79:K79,U79:W79,AG79:AI79)</f>
        <v>16.788608708459989</v>
      </c>
    </row>
    <row r="21" spans="1:11" x14ac:dyDescent="0.25">
      <c r="A21" s="117" t="s">
        <v>16</v>
      </c>
      <c r="B21" s="22">
        <v>12.6</v>
      </c>
      <c r="C21" s="30">
        <f>AVERAGE(D80,P80,AB80)</f>
        <v>36.891269841269839</v>
      </c>
      <c r="D21" s="19">
        <f>AVERAGE(E80,Q80,AC80)</f>
        <v>16.793844353071822</v>
      </c>
      <c r="E21" s="30">
        <f>AVERAGE(F80,R80,AD80)</f>
        <v>13.435016085871494</v>
      </c>
      <c r="F21" s="116">
        <f>AVERAGE(D80:F80,P80:R80,AB80:AD80)</f>
        <v>22.373376760071046</v>
      </c>
      <c r="G21" s="118">
        <v>12</v>
      </c>
      <c r="H21" s="30">
        <f>AVERAGE(I80,U80,AG80)</f>
        <v>35.485714285714288</v>
      </c>
      <c r="I21" s="19">
        <f>AVERAGE(J80,V80,AH80)</f>
        <v>15.440911591984554</v>
      </c>
      <c r="J21" s="30">
        <f>AVERAGE(K80,W80,AI80)</f>
        <v>12.309952794732254</v>
      </c>
      <c r="K21" s="116">
        <f>AVERAGE(I80:K80,U80:W80,AG80:AI80)</f>
        <v>21.078859557477028</v>
      </c>
    </row>
    <row r="22" spans="1:11" x14ac:dyDescent="0.25">
      <c r="A22" s="117" t="s">
        <v>15</v>
      </c>
      <c r="B22" s="22">
        <v>3.6</v>
      </c>
      <c r="C22" s="30">
        <f>AVERAGE(D81,P81,AB81)</f>
        <v>9.2932539682539677</v>
      </c>
      <c r="D22" s="19">
        <f>AVERAGE(E81,Q81,AC81)</f>
        <v>3.4591016637153977</v>
      </c>
      <c r="E22" s="30">
        <f>AVERAGE(F81,R81,AD81)</f>
        <v>2.7030187317718508</v>
      </c>
      <c r="F22" s="116">
        <f>AVERAGE(D81:F81,P81:R81,AB81:AD81)</f>
        <v>5.1517914545804055</v>
      </c>
      <c r="G22" s="119"/>
      <c r="H22" s="30"/>
      <c r="I22" s="19"/>
      <c r="J22" s="30"/>
      <c r="K22" s="116"/>
    </row>
    <row r="23" spans="1:11" x14ac:dyDescent="0.25">
      <c r="A23" s="117" t="s">
        <v>14</v>
      </c>
      <c r="B23" s="18"/>
      <c r="C23" s="30"/>
      <c r="D23" s="19"/>
      <c r="E23" s="30"/>
      <c r="F23" s="116"/>
      <c r="G23" s="118">
        <v>20</v>
      </c>
      <c r="H23" s="30">
        <f>AVERAGE(I82,U82,AG82)</f>
        <v>57.105158730158735</v>
      </c>
      <c r="I23" s="19">
        <f>AVERAGE(J82,V82,AH82)</f>
        <v>23.548441079664258</v>
      </c>
      <c r="J23" s="30">
        <f>AVERAGE(K82,W82,AI82)</f>
        <v>18.573490283331832</v>
      </c>
      <c r="K23" s="116">
        <f>AVERAGE(I82:K82,U82:W82,AG82:AI82)</f>
        <v>33.075696697718271</v>
      </c>
    </row>
    <row r="24" spans="1:11" x14ac:dyDescent="0.25">
      <c r="A24" s="117" t="s">
        <v>13</v>
      </c>
      <c r="B24" s="18"/>
      <c r="C24" s="30"/>
      <c r="D24" s="19"/>
      <c r="E24" s="30"/>
      <c r="F24" s="116"/>
      <c r="G24" s="118">
        <v>12</v>
      </c>
      <c r="H24" s="30">
        <f>AVERAGE(I83,U83,AG83)</f>
        <v>53.125</v>
      </c>
      <c r="I24" s="19">
        <f>AVERAGE(J83,V83,AH83)</f>
        <v>14.55901287553648</v>
      </c>
      <c r="J24" s="30">
        <f>AVERAGE(K83,W83,AI83)</f>
        <v>36.105633802816904</v>
      </c>
      <c r="K24" s="116">
        <f>AVERAGE(I83:K83,U83:W83,AG83:AI83)</f>
        <v>34.596548892784462</v>
      </c>
    </row>
    <row r="25" spans="1:11" x14ac:dyDescent="0.25">
      <c r="A25" s="117" t="s">
        <v>12</v>
      </c>
      <c r="B25" s="18"/>
      <c r="C25" s="30"/>
      <c r="D25" s="19"/>
      <c r="E25" s="30"/>
      <c r="F25" s="116"/>
      <c r="G25" s="118">
        <v>6</v>
      </c>
      <c r="H25" s="30">
        <f>AVERAGE(I84,U84,AG84)</f>
        <v>20.762698412698413</v>
      </c>
      <c r="I25" s="19">
        <f>AVERAGE(J84,V84,AH84)</f>
        <v>8.0614434206708889</v>
      </c>
      <c r="J25" s="30">
        <f>AVERAGE(K84,W84,AI84)</f>
        <v>6.3389749140583502</v>
      </c>
      <c r="K25" s="116">
        <f>AVERAGE(I84:K84,U84:W84,AG84:AI84)</f>
        <v>11.721038915809217</v>
      </c>
    </row>
    <row r="26" spans="1:11" x14ac:dyDescent="0.25">
      <c r="A26" s="117" t="s">
        <v>11</v>
      </c>
      <c r="B26" s="22">
        <v>6.3</v>
      </c>
      <c r="C26" s="30">
        <f>AVERAGE(D85,P85,AB85)</f>
        <v>14.640476190476191</v>
      </c>
      <c r="D26" s="19">
        <f>AVERAGE(E85,Q85,AC85)</f>
        <v>6.0339756095120904</v>
      </c>
      <c r="E26" s="30">
        <f>AVERAGE(F85,R85,AD85)</f>
        <v>4.7891014963368308</v>
      </c>
      <c r="F26" s="116">
        <f>AVERAGE(D85:F85,P85:R85,AB85:AD85)</f>
        <v>8.4878510987750353</v>
      </c>
      <c r="G26" s="118">
        <v>7</v>
      </c>
      <c r="H26" s="30">
        <f>AVERAGE(I85,U85,AG85)</f>
        <v>13.907142857142857</v>
      </c>
      <c r="I26" s="19">
        <f>AVERAGE(J85,V85,AH85)</f>
        <v>5.6673089428454242</v>
      </c>
      <c r="J26" s="30">
        <f>AVERAGE(K85,W85,AI85)</f>
        <v>4.4557681630034978</v>
      </c>
      <c r="K26" s="116">
        <f>AVERAGE(I85:K85,U85:W85,AG85:AI85)</f>
        <v>8.0100733209972574</v>
      </c>
    </row>
    <row r="27" spans="1:11" x14ac:dyDescent="0.25">
      <c r="A27" s="117" t="s">
        <v>10</v>
      </c>
      <c r="B27" s="22">
        <v>9.9</v>
      </c>
      <c r="C27" s="30">
        <f>AVERAGE(D86,P86,AB86)</f>
        <v>28.486111111111111</v>
      </c>
      <c r="D27" s="19">
        <f>AVERAGE(E86,Q86,AC86)</f>
        <v>11.946224126374341</v>
      </c>
      <c r="E27" s="30">
        <f>AVERAGE(F86,R86,AD86)</f>
        <v>9.4579951291379771</v>
      </c>
      <c r="F27" s="116">
        <f>AVERAGE(D86:F86,P86:R86,AB86:AD86)</f>
        <v>16.63011012220781</v>
      </c>
      <c r="G27" s="118">
        <v>14</v>
      </c>
      <c r="H27" s="30">
        <f>AVERAGE(I86,U86,AG86)</f>
        <v>29.024206349206349</v>
      </c>
      <c r="I27" s="19">
        <f>AVERAGE(J86,V86,AH86)</f>
        <v>12.234510839661054</v>
      </c>
      <c r="J27" s="30">
        <f>AVERAGE(K86,W86,AI86)</f>
        <v>9.7077971877286338</v>
      </c>
      <c r="K27" s="116">
        <f>AVERAGE(I86:K86,U86:W86,AG86:AI86)</f>
        <v>16.988838125532013</v>
      </c>
    </row>
    <row r="28" spans="1:11" x14ac:dyDescent="0.25">
      <c r="A28" s="117" t="s">
        <v>9</v>
      </c>
      <c r="B28" s="18"/>
      <c r="C28" s="30"/>
      <c r="D28" s="19"/>
      <c r="E28" s="30"/>
      <c r="F28" s="116"/>
      <c r="G28" s="118">
        <v>12</v>
      </c>
      <c r="H28" s="30">
        <f>AVERAGE(I87,U87,AG87)</f>
        <v>25.300793650793651</v>
      </c>
      <c r="I28" s="19">
        <f>AVERAGE(J87,V87,AH87)</f>
        <v>10.534403793631261</v>
      </c>
      <c r="J28" s="30">
        <f>AVERAGE(K87,W87,AI87)</f>
        <v>8.3373913827836077</v>
      </c>
      <c r="K28" s="116">
        <f>AVERAGE(I87:K87,U87:W87,AG87:AI87)</f>
        <v>14.724196275736169</v>
      </c>
    </row>
    <row r="29" spans="1:11" x14ac:dyDescent="0.25">
      <c r="A29" s="117" t="s">
        <v>8</v>
      </c>
      <c r="B29" s="22">
        <v>9.9</v>
      </c>
      <c r="C29" s="30">
        <f>AVERAGE(D88,P88,AB88)</f>
        <v>36.540476190476191</v>
      </c>
      <c r="D29" s="19">
        <f>AVERAGE(E88,Q88,AC88)</f>
        <v>14.067719369328811</v>
      </c>
      <c r="E29" s="30">
        <f>AVERAGE(F88,R88,AD88)</f>
        <v>11.02066949296932</v>
      </c>
      <c r="F29" s="116">
        <f>AVERAGE(D88:F88,P88:R88,AB88:AD88)</f>
        <v>20.542955017591439</v>
      </c>
      <c r="G29" s="118">
        <v>14</v>
      </c>
      <c r="H29" s="30">
        <f>AVERAGE(I88,U88,AG88)</f>
        <v>36.740476190476187</v>
      </c>
      <c r="I29" s="19">
        <f>AVERAGE(J88,V88,AH88)</f>
        <v>14.201052702662144</v>
      </c>
      <c r="J29" s="30">
        <f>AVERAGE(K88,W88,AI88)</f>
        <v>11.087336159635989</v>
      </c>
      <c r="K29" s="116">
        <f>AVERAGE(I88:K88,U88:W88,AG88:AI88)</f>
        <v>20.676288350924771</v>
      </c>
    </row>
    <row r="30" spans="1:11" x14ac:dyDescent="0.25">
      <c r="A30" s="117" t="s">
        <v>7</v>
      </c>
      <c r="B30" s="22">
        <v>4.5</v>
      </c>
      <c r="C30" s="30">
        <f>AVERAGE(D89,P89,AB89)</f>
        <v>20.342857142857142</v>
      </c>
      <c r="D30" s="19">
        <f>AVERAGE(E89,Q89,AC89)</f>
        <v>7.2103171863901485</v>
      </c>
      <c r="E30" s="30">
        <f>AVERAGE(F89,R89,AD89)</f>
        <v>5.5978387804804717</v>
      </c>
      <c r="F30" s="116">
        <f>AVERAGE(D89:F89,P89:R89,AB89:AD89)</f>
        <v>11.050337703242585</v>
      </c>
      <c r="G30" s="119"/>
      <c r="H30" s="30"/>
      <c r="I30" s="19"/>
      <c r="J30" s="30"/>
      <c r="K30" s="116"/>
    </row>
    <row r="31" spans="1:11" x14ac:dyDescent="0.25">
      <c r="A31" s="117" t="s">
        <v>6</v>
      </c>
      <c r="B31" s="18"/>
      <c r="C31" s="30"/>
      <c r="D31" s="19"/>
      <c r="E31" s="30"/>
      <c r="F31" s="116"/>
      <c r="G31" s="118">
        <v>3.5</v>
      </c>
      <c r="H31" s="30" t="s">
        <v>5</v>
      </c>
      <c r="I31" s="30" t="s">
        <v>5</v>
      </c>
      <c r="J31" s="30" t="s">
        <v>5</v>
      </c>
      <c r="K31" s="116" t="s">
        <v>5</v>
      </c>
    </row>
    <row r="32" spans="1:11" x14ac:dyDescent="0.25">
      <c r="A32" s="117" t="s">
        <v>4</v>
      </c>
      <c r="B32" s="22">
        <v>4.5</v>
      </c>
      <c r="C32" s="30">
        <f>AVERAGE(D91,P91,AB91)</f>
        <v>18.088095238095239</v>
      </c>
      <c r="D32" s="19">
        <f>AVERAGE(E91,Q91,AC91)</f>
        <v>7.898835749372231</v>
      </c>
      <c r="E32" s="30">
        <f>AVERAGE(F91,R91,AD91)</f>
        <v>6.30517433877547</v>
      </c>
      <c r="F32" s="116">
        <f>AVERAGE(D91:F91,P91:R91,AB91:AD91)</f>
        <v>10.764035108747645</v>
      </c>
      <c r="G32" s="115"/>
      <c r="H32" s="30"/>
      <c r="I32" s="19"/>
      <c r="J32" s="30"/>
      <c r="K32" s="116"/>
    </row>
    <row r="33" spans="1:11" x14ac:dyDescent="0.25">
      <c r="A33" s="117" t="s">
        <v>3</v>
      </c>
      <c r="B33" s="22">
        <v>4.5</v>
      </c>
      <c r="C33" s="30">
        <f>AVERAGE(D92,P92,AB92)</f>
        <v>21.673412698412694</v>
      </c>
      <c r="D33" s="19">
        <f>AVERAGE(E92,Q92,AC92)</f>
        <v>9.510656082115311</v>
      </c>
      <c r="E33" s="30">
        <f>AVERAGE(F92,R92,AD92)</f>
        <v>7.5591114184631722</v>
      </c>
      <c r="F33" s="116">
        <f>AVERAGE(D92:F92,P92:R92,AB92:AD92)</f>
        <v>12.914393399663728</v>
      </c>
      <c r="G33" s="118">
        <v>8</v>
      </c>
      <c r="H33" s="30">
        <f>AVERAGE(I92,U92,AG92)</f>
        <v>20.840079365079365</v>
      </c>
      <c r="I33" s="19">
        <f>AVERAGE(J92,V92,AH92)</f>
        <v>9.0439894154486424</v>
      </c>
      <c r="J33" s="30">
        <f>AVERAGE(K92,W92,AI92)</f>
        <v>7.2257780851298392</v>
      </c>
      <c r="K33" s="116">
        <f>AVERAGE(I92:K92,U92:W92,AG92:AI92)</f>
        <v>12.369948955219282</v>
      </c>
    </row>
    <row r="34" spans="1:11" x14ac:dyDescent="0.25">
      <c r="A34" s="117" t="s">
        <v>2</v>
      </c>
      <c r="B34" s="22">
        <v>9.9</v>
      </c>
      <c r="C34" s="30" t="s">
        <v>5</v>
      </c>
      <c r="D34" s="19">
        <f>AVERAGE(E93,Q93,AC93)</f>
        <v>11.053004291845493</v>
      </c>
      <c r="E34" s="30">
        <f>AVERAGE(F93,R93,AD93)</f>
        <v>22.835211267605636</v>
      </c>
      <c r="F34" s="116">
        <f>AVERAGE(D93:F93,P93:R93,AB93:AD93)</f>
        <v>21.082182964261488</v>
      </c>
      <c r="G34" s="115"/>
      <c r="H34" s="18"/>
      <c r="I34" s="18"/>
      <c r="J34" s="18"/>
      <c r="K34" s="114"/>
    </row>
    <row r="35" spans="1:11" x14ac:dyDescent="0.25">
      <c r="A35" s="113" t="s">
        <v>1</v>
      </c>
      <c r="B35" s="11">
        <f>SUM(B12:B34)</f>
        <v>123.3</v>
      </c>
      <c r="C35" s="15">
        <f>SUM(C12:C34)</f>
        <v>435.90654761904756</v>
      </c>
      <c r="D35" s="15">
        <f>SUM(D12:D34)</f>
        <v>181.67983908080475</v>
      </c>
      <c r="E35" s="15">
        <f>SUM(E12:E34)</f>
        <v>167.1041166550124</v>
      </c>
      <c r="F35" s="111">
        <f>SUM(F12:F34)</f>
        <v>271.34961222939933</v>
      </c>
      <c r="G35" s="112">
        <f>SUM(G12:G34)</f>
        <v>187.5</v>
      </c>
      <c r="H35" s="15">
        <f>SUM(H12:H34)</f>
        <v>564.47757936507935</v>
      </c>
      <c r="I35" s="15">
        <f>SUM(I12:I34)</f>
        <v>217.05825054773553</v>
      </c>
      <c r="J35" s="15">
        <f>SUM(J12:J34)</f>
        <v>204.64643892331722</v>
      </c>
      <c r="K35" s="111">
        <f>SUM(K12:K34)</f>
        <v>328.72742294537738</v>
      </c>
    </row>
    <row r="36" spans="1:11" ht="15.75" thickBot="1" x14ac:dyDescent="0.3">
      <c r="A36" s="110" t="s">
        <v>0</v>
      </c>
      <c r="B36" s="109">
        <f>SUM(B9+B35)</f>
        <v>221.3</v>
      </c>
      <c r="C36" s="107">
        <f>SUM(C9+C35)</f>
        <v>536.61408730158723</v>
      </c>
      <c r="D36" s="107">
        <f>SUM(D9+D35)</f>
        <v>275.5934634194291</v>
      </c>
      <c r="E36" s="107">
        <f>SUM(E9+E35)</f>
        <v>243.45780063594961</v>
      </c>
      <c r="F36" s="106">
        <f>SUM(F9+F35)</f>
        <v>347.00089593673022</v>
      </c>
      <c r="G36" s="108">
        <f>SUM(G9+G35)</f>
        <v>234.5</v>
      </c>
      <c r="H36" s="107">
        <f>SUM(H9+H35)</f>
        <v>647.69583333333333</v>
      </c>
      <c r="I36" s="107">
        <f>SUM(I9+I35)</f>
        <v>250.08667727122662</v>
      </c>
      <c r="J36" s="107">
        <f>SUM(J9+J35)</f>
        <v>238.27068682819436</v>
      </c>
      <c r="K36" s="106">
        <f>SUM(K9+K35)</f>
        <v>378.68439914425142</v>
      </c>
    </row>
    <row r="60" spans="1:35" x14ac:dyDescent="0.25">
      <c r="A60" s="63" t="s">
        <v>38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</row>
    <row r="61" spans="1:35" x14ac:dyDescent="0.25">
      <c r="A61" s="61"/>
      <c r="B61" s="60" t="s">
        <v>37</v>
      </c>
      <c r="C61" s="60"/>
      <c r="D61" s="60"/>
      <c r="E61" s="60"/>
      <c r="F61" s="60"/>
      <c r="G61" s="60" t="s">
        <v>36</v>
      </c>
      <c r="H61" s="60"/>
      <c r="I61" s="60"/>
      <c r="J61" s="60"/>
      <c r="K61" s="60"/>
      <c r="M61" s="105"/>
      <c r="N61" s="104"/>
      <c r="O61" s="104"/>
      <c r="P61" s="104"/>
      <c r="Q61" s="104"/>
      <c r="R61" s="104"/>
      <c r="S61" s="62"/>
      <c r="T61" s="62"/>
      <c r="U61" s="62"/>
      <c r="V61" s="62"/>
      <c r="W61" s="62"/>
      <c r="Y61" s="61"/>
      <c r="Z61" s="60"/>
      <c r="AA61" s="60"/>
      <c r="AB61" s="60"/>
      <c r="AC61" s="60"/>
      <c r="AD61" s="60"/>
      <c r="AE61" s="60"/>
      <c r="AF61" s="60"/>
      <c r="AG61" s="60"/>
      <c r="AH61" s="60"/>
      <c r="AI61" s="60"/>
    </row>
    <row r="62" spans="1:35" ht="75" x14ac:dyDescent="0.25">
      <c r="A62" s="37" t="s">
        <v>35</v>
      </c>
      <c r="B62" s="56" t="s">
        <v>34</v>
      </c>
      <c r="C62" s="56" t="s">
        <v>33</v>
      </c>
      <c r="D62" s="56" t="s">
        <v>32</v>
      </c>
      <c r="E62" s="56" t="s">
        <v>31</v>
      </c>
      <c r="F62" s="58" t="s">
        <v>30</v>
      </c>
      <c r="G62" s="57" t="s">
        <v>34</v>
      </c>
      <c r="H62" s="56" t="s">
        <v>33</v>
      </c>
      <c r="I62" s="56" t="s">
        <v>32</v>
      </c>
      <c r="J62" s="56" t="s">
        <v>31</v>
      </c>
      <c r="K62" s="56" t="s">
        <v>30</v>
      </c>
      <c r="M62" s="37"/>
      <c r="N62" s="56" t="s">
        <v>34</v>
      </c>
      <c r="O62" s="56" t="s">
        <v>40</v>
      </c>
      <c r="P62" s="56" t="s">
        <v>41</v>
      </c>
      <c r="Q62" s="56" t="s">
        <v>42</v>
      </c>
      <c r="R62" s="58" t="s">
        <v>43</v>
      </c>
      <c r="S62" s="57" t="s">
        <v>34</v>
      </c>
      <c r="T62" s="56" t="s">
        <v>40</v>
      </c>
      <c r="U62" s="56" t="s">
        <v>41</v>
      </c>
      <c r="V62" s="56" t="s">
        <v>42</v>
      </c>
      <c r="W62" s="56" t="s">
        <v>43</v>
      </c>
      <c r="Y62" s="37"/>
      <c r="Z62" s="56" t="s">
        <v>34</v>
      </c>
      <c r="AA62" s="56" t="s">
        <v>47</v>
      </c>
      <c r="AB62" s="56" t="s">
        <v>48</v>
      </c>
      <c r="AC62" s="56" t="s">
        <v>49</v>
      </c>
      <c r="AD62" s="58" t="s">
        <v>50</v>
      </c>
      <c r="AE62" s="57" t="s">
        <v>34</v>
      </c>
      <c r="AF62" s="56" t="s">
        <v>47</v>
      </c>
      <c r="AG62" s="56" t="s">
        <v>48</v>
      </c>
      <c r="AH62" s="56" t="s">
        <v>49</v>
      </c>
      <c r="AI62" s="56" t="s">
        <v>50</v>
      </c>
    </row>
    <row r="63" spans="1:35" x14ac:dyDescent="0.25">
      <c r="A63" s="23" t="s">
        <v>29</v>
      </c>
      <c r="B63" s="22">
        <v>13</v>
      </c>
      <c r="C63" s="22">
        <v>15.7</v>
      </c>
      <c r="D63" s="22">
        <v>11.2</v>
      </c>
      <c r="E63" s="22">
        <v>6</v>
      </c>
      <c r="F63" s="20">
        <v>10.4</v>
      </c>
      <c r="G63" s="55">
        <v>15</v>
      </c>
      <c r="H63" s="22">
        <v>22.4</v>
      </c>
      <c r="I63" s="22">
        <v>15.9</v>
      </c>
      <c r="J63" s="22">
        <v>8.5</v>
      </c>
      <c r="K63" s="22">
        <v>14.7</v>
      </c>
      <c r="M63" s="23" t="s">
        <v>29</v>
      </c>
      <c r="N63" s="22">
        <v>13</v>
      </c>
      <c r="O63" s="22">
        <v>15</v>
      </c>
      <c r="P63" s="87">
        <v>18.214285714285712</v>
      </c>
      <c r="Q63" s="19">
        <v>9.9729020979020984</v>
      </c>
      <c r="R63" s="88">
        <v>14.801324503311259</v>
      </c>
      <c r="S63" s="55">
        <v>15</v>
      </c>
      <c r="T63" s="22">
        <v>15</v>
      </c>
      <c r="U63" s="30">
        <v>18.214285714285712</v>
      </c>
      <c r="V63" s="19">
        <v>9.9729020979020984</v>
      </c>
      <c r="W63" s="30">
        <v>14.801324503311259</v>
      </c>
      <c r="Y63" s="23" t="s">
        <v>29</v>
      </c>
      <c r="Z63" s="22">
        <v>13</v>
      </c>
      <c r="AA63" s="22">
        <v>5</v>
      </c>
      <c r="AB63" s="87">
        <v>17.708333333333332</v>
      </c>
      <c r="AC63" s="30">
        <v>4.8530042918454939</v>
      </c>
      <c r="AD63" s="21">
        <v>12.035211267605634</v>
      </c>
      <c r="AE63" s="55">
        <v>15</v>
      </c>
      <c r="AF63" s="22">
        <v>5</v>
      </c>
      <c r="AG63" s="30">
        <v>17.708333333333332</v>
      </c>
      <c r="AH63" s="30">
        <v>4.8530042918454939</v>
      </c>
      <c r="AI63" s="19">
        <v>12.035211267605634</v>
      </c>
    </row>
    <row r="64" spans="1:35" x14ac:dyDescent="0.25">
      <c r="A64" s="53" t="s">
        <v>28</v>
      </c>
      <c r="B64" s="52">
        <v>85</v>
      </c>
      <c r="C64" s="52">
        <v>119.4</v>
      </c>
      <c r="D64" s="52">
        <v>85</v>
      </c>
      <c r="E64" s="52">
        <v>45.3</v>
      </c>
      <c r="F64" s="54">
        <v>78.7</v>
      </c>
      <c r="G64" s="51"/>
      <c r="H64" s="50"/>
      <c r="I64" s="50"/>
      <c r="J64" s="50"/>
      <c r="K64" s="50"/>
      <c r="M64" s="53" t="s">
        <v>28</v>
      </c>
      <c r="N64" s="52">
        <v>85</v>
      </c>
      <c r="O64" s="52">
        <v>70</v>
      </c>
      <c r="P64" s="52">
        <v>85</v>
      </c>
      <c r="Q64" s="30">
        <v>46.540209790209794</v>
      </c>
      <c r="R64" s="89">
        <v>69.072847682119203</v>
      </c>
      <c r="S64" s="51"/>
      <c r="T64" s="3"/>
      <c r="V64" s="30"/>
      <c r="W64" s="90"/>
      <c r="Y64" s="53" t="s">
        <v>28</v>
      </c>
      <c r="Z64" s="52">
        <v>85</v>
      </c>
      <c r="AA64" s="52">
        <v>24</v>
      </c>
      <c r="AB64" s="102">
        <v>85</v>
      </c>
      <c r="AC64" s="30">
        <v>23.29442060085837</v>
      </c>
      <c r="AD64" s="89">
        <v>57.769014084507049</v>
      </c>
      <c r="AE64" s="51"/>
      <c r="AF64" s="50"/>
      <c r="AG64" s="30"/>
      <c r="AH64" s="30"/>
      <c r="AI64" s="90"/>
    </row>
    <row r="65" spans="1:35" x14ac:dyDescent="0.25">
      <c r="A65" s="49" t="s">
        <v>18</v>
      </c>
      <c r="B65" s="18"/>
      <c r="C65" s="18"/>
      <c r="D65" s="18"/>
      <c r="E65" s="18"/>
      <c r="F65" s="32"/>
      <c r="G65" s="48">
        <v>12</v>
      </c>
      <c r="H65" s="22">
        <v>19.3</v>
      </c>
      <c r="I65" s="22">
        <v>13.8</v>
      </c>
      <c r="J65" s="22">
        <v>7.3</v>
      </c>
      <c r="K65" s="22">
        <v>5.9</v>
      </c>
      <c r="M65" s="49" t="s">
        <v>18</v>
      </c>
      <c r="N65" s="18"/>
      <c r="O65" s="18"/>
      <c r="P65" s="18"/>
      <c r="Q65" s="18"/>
      <c r="R65" s="92"/>
      <c r="S65" s="48">
        <v>12</v>
      </c>
      <c r="T65" s="93">
        <v>15</v>
      </c>
      <c r="U65" s="30">
        <v>18.214285714285712</v>
      </c>
      <c r="V65" s="19">
        <v>9.9729020979020984</v>
      </c>
      <c r="W65" s="30">
        <v>8.2410926365795731</v>
      </c>
      <c r="Y65" s="49" t="s">
        <v>18</v>
      </c>
      <c r="Z65" s="18"/>
      <c r="AA65" s="18"/>
      <c r="AB65" s="99"/>
      <c r="AC65" s="99"/>
      <c r="AD65" s="92"/>
      <c r="AE65" s="48">
        <v>12</v>
      </c>
      <c r="AF65" s="22">
        <v>15</v>
      </c>
      <c r="AG65" s="30">
        <v>53.125</v>
      </c>
      <c r="AH65" s="30">
        <v>14.55901287553648</v>
      </c>
      <c r="AI65" s="30">
        <v>10.686075949367087</v>
      </c>
    </row>
    <row r="66" spans="1:35" x14ac:dyDescent="0.25">
      <c r="A66" s="49" t="s">
        <v>7</v>
      </c>
      <c r="B66" s="18"/>
      <c r="C66" s="18"/>
      <c r="D66" s="18"/>
      <c r="E66" s="18"/>
      <c r="F66" s="32"/>
      <c r="G66" s="48">
        <v>8</v>
      </c>
      <c r="H66" s="22">
        <v>9.8000000000000007</v>
      </c>
      <c r="I66" s="22">
        <v>7</v>
      </c>
      <c r="J66" s="22">
        <v>3.7</v>
      </c>
      <c r="K66" s="22">
        <v>3</v>
      </c>
      <c r="M66" s="49" t="s">
        <v>7</v>
      </c>
      <c r="N66" s="18"/>
      <c r="O66" s="18"/>
      <c r="P66" s="18"/>
      <c r="Q66" s="18"/>
      <c r="R66" s="92"/>
      <c r="S66" s="48">
        <v>8</v>
      </c>
      <c r="T66" s="22">
        <v>9</v>
      </c>
      <c r="U66" s="30">
        <v>10.928571428571427</v>
      </c>
      <c r="V66" s="19">
        <v>5.9837412587412597</v>
      </c>
      <c r="W66" s="30">
        <v>4.9446555819477434</v>
      </c>
      <c r="Y66" s="49" t="s">
        <v>7</v>
      </c>
      <c r="Z66" s="18"/>
      <c r="AA66" s="18"/>
      <c r="AB66" s="99"/>
      <c r="AC66" s="99"/>
      <c r="AD66" s="92"/>
      <c r="AE66" s="48">
        <v>8</v>
      </c>
      <c r="AF66" s="22">
        <v>12</v>
      </c>
      <c r="AG66" s="30">
        <v>42.5</v>
      </c>
      <c r="AH66" s="30">
        <v>11.647210300429185</v>
      </c>
      <c r="AI66" s="30">
        <v>8.548860759493671</v>
      </c>
    </row>
    <row r="67" spans="1:35" x14ac:dyDescent="0.25">
      <c r="A67" s="49" t="s">
        <v>4</v>
      </c>
      <c r="B67" s="18"/>
      <c r="C67" s="18"/>
      <c r="D67" s="18"/>
      <c r="E67" s="18"/>
      <c r="F67" s="32"/>
      <c r="G67" s="48">
        <v>12</v>
      </c>
      <c r="H67" s="22">
        <v>17.899999999999999</v>
      </c>
      <c r="I67" s="22">
        <v>12.8</v>
      </c>
      <c r="J67" s="22">
        <v>6.8</v>
      </c>
      <c r="K67" s="22">
        <v>5.5</v>
      </c>
      <c r="M67" s="49" t="s">
        <v>4</v>
      </c>
      <c r="N67" s="18"/>
      <c r="O67" s="18"/>
      <c r="P67" s="18"/>
      <c r="Q67" s="18"/>
      <c r="R67" s="92"/>
      <c r="S67" s="48">
        <v>12</v>
      </c>
      <c r="T67" s="22">
        <v>15</v>
      </c>
      <c r="U67" s="30">
        <v>18.214285714285712</v>
      </c>
      <c r="V67" s="19">
        <v>9.9729020979020984</v>
      </c>
      <c r="W67" s="30">
        <v>8.2410926365795731</v>
      </c>
      <c r="Y67" s="49" t="s">
        <v>4</v>
      </c>
      <c r="Z67" s="18"/>
      <c r="AA67" s="18"/>
      <c r="AB67" s="99"/>
      <c r="AC67" s="99"/>
      <c r="AD67" s="92"/>
      <c r="AE67" s="48">
        <v>12</v>
      </c>
      <c r="AF67" s="22">
        <v>6</v>
      </c>
      <c r="AG67" s="30">
        <v>21.25</v>
      </c>
      <c r="AH67" s="30">
        <v>5.8236051502145925</v>
      </c>
      <c r="AI67" s="30">
        <v>4.2744303797468355</v>
      </c>
    </row>
    <row r="68" spans="1:35" x14ac:dyDescent="0.25">
      <c r="A68" s="43" t="s">
        <v>27</v>
      </c>
      <c r="B68" s="26">
        <f>SUM(B63:B67)</f>
        <v>98</v>
      </c>
      <c r="C68" s="26">
        <f>SUM(C63:C67)</f>
        <v>135.1</v>
      </c>
      <c r="D68" s="26">
        <f>SUM(D63:D67)</f>
        <v>96.2</v>
      </c>
      <c r="E68" s="26">
        <f>SUM(E63:E67)</f>
        <v>51.3</v>
      </c>
      <c r="F68" s="47">
        <f>SUM(F63:F67)</f>
        <v>89.100000000000009</v>
      </c>
      <c r="G68" s="46">
        <f>SUM(G63:G67)</f>
        <v>47</v>
      </c>
      <c r="H68" s="26">
        <f>SUM(H63:H67)</f>
        <v>69.400000000000006</v>
      </c>
      <c r="I68" s="26">
        <f>SUM(I63:I67)</f>
        <v>49.5</v>
      </c>
      <c r="J68" s="26">
        <f>SUM(J63:J67)</f>
        <v>26.3</v>
      </c>
      <c r="K68" s="26">
        <f>SUM(K63:K67)</f>
        <v>29.1</v>
      </c>
      <c r="M68" s="43" t="s">
        <v>27</v>
      </c>
      <c r="N68" s="26">
        <v>98</v>
      </c>
      <c r="O68" s="26">
        <v>85</v>
      </c>
      <c r="P68" s="45">
        <v>103.21428571428571</v>
      </c>
      <c r="Q68" s="45">
        <v>56.513111888111894</v>
      </c>
      <c r="R68" s="44">
        <v>83.874172185430467</v>
      </c>
      <c r="S68" s="46">
        <v>47</v>
      </c>
      <c r="T68" s="26">
        <v>54</v>
      </c>
      <c r="U68" s="45">
        <v>65.571428571428555</v>
      </c>
      <c r="V68" s="45">
        <v>35.902447552447555</v>
      </c>
      <c r="W68" s="45">
        <v>36.228165358418146</v>
      </c>
      <c r="Y68" s="43" t="s">
        <v>27</v>
      </c>
      <c r="Z68" s="26">
        <v>98</v>
      </c>
      <c r="AA68" s="26">
        <v>29</v>
      </c>
      <c r="AB68" s="45">
        <v>102.70833333333333</v>
      </c>
      <c r="AC68" s="45">
        <v>28.147424892703864</v>
      </c>
      <c r="AD68" s="44">
        <v>69.804225352112681</v>
      </c>
      <c r="AE68" s="46">
        <v>47</v>
      </c>
      <c r="AF68" s="26">
        <v>38</v>
      </c>
      <c r="AG68" s="45">
        <v>134.58333333333331</v>
      </c>
      <c r="AH68" s="45">
        <v>36.882832618025752</v>
      </c>
      <c r="AI68" s="45">
        <v>35.544578356213222</v>
      </c>
    </row>
    <row r="69" spans="1:35" x14ac:dyDescent="0.25">
      <c r="A69" s="41"/>
      <c r="B69" s="40"/>
      <c r="C69" s="40"/>
      <c r="D69" s="40"/>
      <c r="E69" s="40"/>
      <c r="F69" s="42"/>
      <c r="G69" s="40"/>
      <c r="H69" s="40"/>
      <c r="I69" s="40"/>
      <c r="J69" s="40"/>
      <c r="K69" s="40"/>
      <c r="M69" s="41"/>
      <c r="N69" s="40"/>
      <c r="O69" s="40"/>
      <c r="P69" s="40"/>
      <c r="Q69" s="40"/>
      <c r="R69" s="94"/>
      <c r="S69" s="40"/>
      <c r="T69" s="40"/>
      <c r="U69" s="95"/>
      <c r="V69" s="40"/>
      <c r="W69" s="95"/>
      <c r="Y69" s="41"/>
      <c r="Z69" s="40"/>
      <c r="AA69" s="40"/>
      <c r="AB69" s="95"/>
      <c r="AC69" s="95"/>
      <c r="AD69" s="94"/>
      <c r="AE69" s="40"/>
      <c r="AF69" s="40"/>
      <c r="AG69" s="95"/>
      <c r="AH69" s="95"/>
      <c r="AI69" s="95"/>
    </row>
    <row r="70" spans="1:35" x14ac:dyDescent="0.25">
      <c r="A70" s="37" t="s">
        <v>26</v>
      </c>
      <c r="B70" s="35"/>
      <c r="C70" s="35"/>
      <c r="D70" s="35"/>
      <c r="E70" s="35"/>
      <c r="F70" s="39"/>
      <c r="G70" s="36"/>
      <c r="H70" s="35"/>
      <c r="I70" s="35"/>
      <c r="J70" s="35"/>
      <c r="K70" s="35"/>
      <c r="M70" s="37" t="s">
        <v>26</v>
      </c>
      <c r="N70" s="35"/>
      <c r="O70" s="35"/>
      <c r="P70" s="35"/>
      <c r="Q70" s="35"/>
      <c r="R70" s="96"/>
      <c r="S70" s="36"/>
      <c r="T70" s="35"/>
      <c r="U70" s="97"/>
      <c r="V70" s="35"/>
      <c r="W70" s="97"/>
      <c r="Y70" s="37" t="s">
        <v>26</v>
      </c>
      <c r="Z70" s="35"/>
      <c r="AA70" s="35"/>
      <c r="AB70" s="97"/>
      <c r="AC70" s="97"/>
      <c r="AD70" s="96"/>
      <c r="AE70" s="36"/>
      <c r="AF70" s="35"/>
      <c r="AG70" s="97"/>
      <c r="AH70" s="97"/>
      <c r="AI70" s="97"/>
    </row>
    <row r="71" spans="1:35" x14ac:dyDescent="0.25">
      <c r="A71" s="23" t="s">
        <v>25</v>
      </c>
      <c r="B71" s="22">
        <v>11.7</v>
      </c>
      <c r="C71" s="22">
        <v>36.799999999999997</v>
      </c>
      <c r="D71" s="22">
        <v>26.2</v>
      </c>
      <c r="E71" s="22">
        <v>13.9</v>
      </c>
      <c r="F71" s="28">
        <v>11.2</v>
      </c>
      <c r="G71" s="27"/>
      <c r="H71" s="18"/>
      <c r="I71" s="18"/>
      <c r="J71" s="18"/>
      <c r="K71" s="18"/>
      <c r="M71" s="23" t="s">
        <v>25</v>
      </c>
      <c r="N71" s="22">
        <v>11.7</v>
      </c>
      <c r="O71" s="22">
        <v>27</v>
      </c>
      <c r="P71" s="30">
        <v>32.785714285714285</v>
      </c>
      <c r="Q71" s="19">
        <v>17.951223776223777</v>
      </c>
      <c r="R71" s="98">
        <v>14.833966745843231</v>
      </c>
      <c r="S71" s="27"/>
      <c r="T71" s="18"/>
      <c r="U71" s="99"/>
      <c r="V71" s="18"/>
      <c r="W71" s="99"/>
      <c r="Y71" s="23" t="s">
        <v>25</v>
      </c>
      <c r="Z71" s="22">
        <v>11.7</v>
      </c>
      <c r="AA71" s="22">
        <v>10</v>
      </c>
      <c r="AB71" s="30">
        <v>35.416666666666664</v>
      </c>
      <c r="AC71" s="30">
        <v>9.7060085836909877</v>
      </c>
      <c r="AD71" s="98">
        <v>7.1240506329113913</v>
      </c>
      <c r="AE71" s="27"/>
      <c r="AF71" s="18"/>
      <c r="AG71" s="99"/>
      <c r="AH71" s="99"/>
      <c r="AI71" s="99"/>
    </row>
    <row r="72" spans="1:35" x14ac:dyDescent="0.25">
      <c r="A72" s="23" t="s">
        <v>24</v>
      </c>
      <c r="B72" s="18"/>
      <c r="C72" s="18"/>
      <c r="D72" s="18"/>
      <c r="E72" s="18"/>
      <c r="F72" s="32"/>
      <c r="G72" s="31">
        <v>5</v>
      </c>
      <c r="H72" s="22">
        <v>12</v>
      </c>
      <c r="I72" s="22">
        <v>8.5</v>
      </c>
      <c r="J72" s="22">
        <v>4.5</v>
      </c>
      <c r="K72" s="22">
        <v>3.7</v>
      </c>
      <c r="M72" s="23" t="s">
        <v>24</v>
      </c>
      <c r="N72" s="18"/>
      <c r="O72" s="18"/>
      <c r="P72" s="22"/>
      <c r="Q72" s="30"/>
      <c r="R72" s="98"/>
      <c r="S72" s="31">
        <v>5</v>
      </c>
      <c r="T72" s="22">
        <v>10</v>
      </c>
      <c r="U72" s="30">
        <v>12.142857142857142</v>
      </c>
      <c r="V72" s="30">
        <v>6.6486013986013992</v>
      </c>
      <c r="W72" s="30">
        <v>5.4940617577197148</v>
      </c>
      <c r="Y72" s="23" t="s">
        <v>24</v>
      </c>
      <c r="Z72" s="18"/>
      <c r="AA72" s="18"/>
      <c r="AB72" s="30"/>
      <c r="AC72" s="30"/>
      <c r="AD72" s="98"/>
      <c r="AE72" s="31">
        <v>5</v>
      </c>
      <c r="AF72" s="22">
        <v>5</v>
      </c>
      <c r="AG72" s="30">
        <v>17.708333333333332</v>
      </c>
      <c r="AH72" s="30">
        <v>4.8530042918454939</v>
      </c>
      <c r="AI72" s="30">
        <v>3.5620253164556956</v>
      </c>
    </row>
    <row r="73" spans="1:35" x14ac:dyDescent="0.25">
      <c r="A73" s="23" t="s">
        <v>23</v>
      </c>
      <c r="B73" s="22">
        <v>12.6</v>
      </c>
      <c r="C73" s="22">
        <v>98.7</v>
      </c>
      <c r="D73" s="22">
        <v>70.2</v>
      </c>
      <c r="E73" s="22">
        <v>37.4</v>
      </c>
      <c r="F73" s="28">
        <v>30.2</v>
      </c>
      <c r="G73" s="31">
        <v>18</v>
      </c>
      <c r="H73" s="22">
        <v>115</v>
      </c>
      <c r="I73" s="22">
        <v>81.8</v>
      </c>
      <c r="J73" s="22">
        <v>43.6</v>
      </c>
      <c r="K73" s="22">
        <v>35.200000000000003</v>
      </c>
      <c r="M73" s="23" t="s">
        <v>23</v>
      </c>
      <c r="N73" s="22">
        <v>12.6</v>
      </c>
      <c r="O73" s="22" t="s">
        <v>5</v>
      </c>
      <c r="P73" s="22" t="s">
        <v>5</v>
      </c>
      <c r="Q73" s="22" t="s">
        <v>5</v>
      </c>
      <c r="R73" s="98" t="s">
        <v>5</v>
      </c>
      <c r="S73" s="31">
        <v>18</v>
      </c>
      <c r="T73" s="22" t="s">
        <v>5</v>
      </c>
      <c r="U73" s="22" t="s">
        <v>5</v>
      </c>
      <c r="V73" s="30" t="s">
        <v>5</v>
      </c>
      <c r="W73" s="30" t="s">
        <v>5</v>
      </c>
      <c r="Y73" s="23" t="s">
        <v>23</v>
      </c>
      <c r="Z73" s="22">
        <v>12.6</v>
      </c>
      <c r="AA73" s="22">
        <v>54</v>
      </c>
      <c r="AB73" s="30">
        <v>191.25</v>
      </c>
      <c r="AC73" s="30">
        <v>52.41244635193133</v>
      </c>
      <c r="AD73" s="98">
        <v>38.469873417721516</v>
      </c>
      <c r="AE73" s="31">
        <v>18</v>
      </c>
      <c r="AF73" s="22">
        <v>51</v>
      </c>
      <c r="AG73" s="30">
        <v>180.625</v>
      </c>
      <c r="AH73" s="30">
        <v>49.500643776824035</v>
      </c>
      <c r="AI73" s="30">
        <v>36.3326582278481</v>
      </c>
    </row>
    <row r="74" spans="1:35" x14ac:dyDescent="0.25">
      <c r="A74" s="23" t="s">
        <v>22</v>
      </c>
      <c r="B74" s="18"/>
      <c r="C74" s="18"/>
      <c r="D74" s="18"/>
      <c r="E74" s="18"/>
      <c r="F74" s="32"/>
      <c r="G74" s="31">
        <v>15</v>
      </c>
      <c r="H74" s="22">
        <v>51</v>
      </c>
      <c r="I74" s="22">
        <v>36.299999999999997</v>
      </c>
      <c r="J74" s="22">
        <v>19.3</v>
      </c>
      <c r="K74" s="22">
        <v>15.6</v>
      </c>
      <c r="M74" s="23" t="s">
        <v>22</v>
      </c>
      <c r="N74" s="18"/>
      <c r="O74" s="18"/>
      <c r="P74" s="22"/>
      <c r="Q74" s="30"/>
      <c r="R74" s="98"/>
      <c r="S74" s="31">
        <v>15</v>
      </c>
      <c r="T74" s="22" t="s">
        <v>5</v>
      </c>
      <c r="U74" s="22" t="s">
        <v>5</v>
      </c>
      <c r="V74" s="30" t="s">
        <v>5</v>
      </c>
      <c r="W74" s="30" t="s">
        <v>5</v>
      </c>
      <c r="Y74" s="23" t="s">
        <v>22</v>
      </c>
      <c r="Z74" s="18"/>
      <c r="AA74" s="18"/>
      <c r="AB74" s="30"/>
      <c r="AC74" s="30"/>
      <c r="AD74" s="98"/>
      <c r="AE74" s="31">
        <v>15</v>
      </c>
      <c r="AF74" s="22">
        <v>16</v>
      </c>
      <c r="AG74" s="30">
        <v>56.666666666666664</v>
      </c>
      <c r="AH74" s="30">
        <v>15.529613733905579</v>
      </c>
      <c r="AI74" s="30">
        <v>11.398481012658227</v>
      </c>
    </row>
    <row r="75" spans="1:35" x14ac:dyDescent="0.25">
      <c r="A75" s="23" t="s">
        <v>21</v>
      </c>
      <c r="B75" s="22">
        <v>4.5</v>
      </c>
      <c r="C75" s="22">
        <v>26.6</v>
      </c>
      <c r="D75" s="22">
        <v>18.899999999999999</v>
      </c>
      <c r="E75" s="22">
        <v>10.1</v>
      </c>
      <c r="F75" s="28">
        <v>8.1</v>
      </c>
      <c r="G75" s="31">
        <v>5</v>
      </c>
      <c r="H75" s="22">
        <v>23.4</v>
      </c>
      <c r="I75" s="22">
        <v>16.600000000000001</v>
      </c>
      <c r="J75" s="22">
        <v>8.9</v>
      </c>
      <c r="K75" s="22">
        <v>7.1</v>
      </c>
      <c r="M75" s="23" t="s">
        <v>21</v>
      </c>
      <c r="N75" s="22">
        <v>4.5</v>
      </c>
      <c r="O75" s="22" t="s">
        <v>5</v>
      </c>
      <c r="P75" s="22" t="s">
        <v>5</v>
      </c>
      <c r="Q75" s="22" t="s">
        <v>5</v>
      </c>
      <c r="R75" s="98" t="s">
        <v>5</v>
      </c>
      <c r="S75" s="31">
        <v>5</v>
      </c>
      <c r="T75" s="22">
        <v>12</v>
      </c>
      <c r="U75" s="30">
        <v>14.571428571428569</v>
      </c>
      <c r="V75" s="19">
        <v>7.978321678321679</v>
      </c>
      <c r="W75" s="30">
        <v>6.5928741092636578</v>
      </c>
      <c r="Y75" s="23" t="s">
        <v>21</v>
      </c>
      <c r="Z75" s="22">
        <v>4.5</v>
      </c>
      <c r="AA75" s="22">
        <v>9</v>
      </c>
      <c r="AB75" s="30">
        <v>31.875</v>
      </c>
      <c r="AC75" s="30">
        <v>8.7354077253218883</v>
      </c>
      <c r="AD75" s="98">
        <v>6.4116455696202523</v>
      </c>
      <c r="AE75" s="31">
        <v>5</v>
      </c>
      <c r="AF75" s="22">
        <v>9</v>
      </c>
      <c r="AG75" s="30">
        <v>31.875</v>
      </c>
      <c r="AH75" s="30">
        <v>8.7354077253218883</v>
      </c>
      <c r="AI75" s="30">
        <v>6.4116455696202523</v>
      </c>
    </row>
    <row r="76" spans="1:35" x14ac:dyDescent="0.25">
      <c r="A76" s="23" t="s">
        <v>20</v>
      </c>
      <c r="B76" s="18"/>
      <c r="C76" s="18"/>
      <c r="D76" s="18"/>
      <c r="E76" s="18"/>
      <c r="F76" s="32"/>
      <c r="G76" s="31">
        <v>12</v>
      </c>
      <c r="H76" s="22">
        <v>24.1</v>
      </c>
      <c r="I76" s="22">
        <v>17.100000000000001</v>
      </c>
      <c r="J76" s="22">
        <v>9.1</v>
      </c>
      <c r="K76" s="22">
        <v>7.4</v>
      </c>
      <c r="M76" s="23" t="s">
        <v>20</v>
      </c>
      <c r="N76" s="18"/>
      <c r="O76" s="18"/>
      <c r="P76" s="22"/>
      <c r="Q76" s="30"/>
      <c r="R76" s="98"/>
      <c r="S76" s="31">
        <v>12</v>
      </c>
      <c r="T76" s="22">
        <v>24</v>
      </c>
      <c r="U76" s="30">
        <v>29.142857142857139</v>
      </c>
      <c r="V76" s="19">
        <v>15.956643356643358</v>
      </c>
      <c r="W76" s="30">
        <v>13.185748218527316</v>
      </c>
      <c r="Y76" s="23" t="s">
        <v>20</v>
      </c>
      <c r="Z76" s="18"/>
      <c r="AA76" s="18"/>
      <c r="AB76" s="30"/>
      <c r="AC76" s="30"/>
      <c r="AD76" s="98"/>
      <c r="AE76" s="31">
        <v>12</v>
      </c>
      <c r="AF76" s="22">
        <v>11</v>
      </c>
      <c r="AG76" s="19">
        <v>38.958333333333329</v>
      </c>
      <c r="AH76" s="30">
        <v>10.676609442060085</v>
      </c>
      <c r="AI76" s="30">
        <v>7.8364556962025311</v>
      </c>
    </row>
    <row r="77" spans="1:35" x14ac:dyDescent="0.25">
      <c r="A77" s="23" t="s">
        <v>19</v>
      </c>
      <c r="B77" s="22">
        <v>4.5</v>
      </c>
      <c r="C77" s="22">
        <v>10.3</v>
      </c>
      <c r="D77" s="22">
        <v>7.3</v>
      </c>
      <c r="E77" s="22">
        <v>3.9</v>
      </c>
      <c r="F77" s="28">
        <v>3.1</v>
      </c>
      <c r="G77" s="31">
        <v>6</v>
      </c>
      <c r="H77" s="22">
        <v>8.6</v>
      </c>
      <c r="I77" s="22">
        <v>6.1</v>
      </c>
      <c r="J77" s="22">
        <v>3.3</v>
      </c>
      <c r="K77" s="22">
        <v>2.6</v>
      </c>
      <c r="M77" s="23" t="s">
        <v>19</v>
      </c>
      <c r="N77" s="22">
        <v>4.5</v>
      </c>
      <c r="O77" s="22">
        <v>5</v>
      </c>
      <c r="P77" s="30">
        <v>6.0714285714285712</v>
      </c>
      <c r="Q77" s="30">
        <v>3.3243006993006996</v>
      </c>
      <c r="R77" s="98">
        <v>2.7470308788598574</v>
      </c>
      <c r="S77" s="31">
        <v>6</v>
      </c>
      <c r="T77" s="22">
        <v>5</v>
      </c>
      <c r="U77" s="30">
        <v>6.0714285714285712</v>
      </c>
      <c r="V77" s="30">
        <v>3.3243006993006996</v>
      </c>
      <c r="W77" s="30">
        <v>2.7470308788598574</v>
      </c>
      <c r="Y77" s="23" t="s">
        <v>19</v>
      </c>
      <c r="Z77" s="22">
        <v>4.5</v>
      </c>
      <c r="AA77" s="22">
        <v>5</v>
      </c>
      <c r="AB77" s="30">
        <v>17.708333333333332</v>
      </c>
      <c r="AC77" s="30">
        <v>4.8530042918454939</v>
      </c>
      <c r="AD77" s="98">
        <v>3.5620253164556956</v>
      </c>
      <c r="AE77" s="31">
        <v>6</v>
      </c>
      <c r="AF77" s="22">
        <v>5</v>
      </c>
      <c r="AG77" s="30">
        <v>17.708333333333332</v>
      </c>
      <c r="AH77" s="30">
        <v>4.8530042918454939</v>
      </c>
      <c r="AI77" s="30">
        <v>3.5620253164556956</v>
      </c>
    </row>
    <row r="78" spans="1:35" x14ac:dyDescent="0.25">
      <c r="A78" s="23" t="s">
        <v>18</v>
      </c>
      <c r="B78" s="22">
        <v>6.3</v>
      </c>
      <c r="C78" s="22">
        <v>20.7</v>
      </c>
      <c r="D78" s="22">
        <v>14.7</v>
      </c>
      <c r="E78" s="22">
        <v>7.8</v>
      </c>
      <c r="F78" s="28">
        <v>6.3</v>
      </c>
      <c r="G78" s="27"/>
      <c r="H78" s="18"/>
      <c r="I78" s="18"/>
      <c r="J78" s="18"/>
      <c r="K78" s="18"/>
      <c r="M78" s="23" t="s">
        <v>18</v>
      </c>
      <c r="N78" s="22">
        <v>6.3</v>
      </c>
      <c r="O78" s="22">
        <v>12</v>
      </c>
      <c r="P78" s="30">
        <v>14.571428571428569</v>
      </c>
      <c r="Q78" s="19">
        <v>7.978321678321679</v>
      </c>
      <c r="R78" s="98">
        <v>6.5928741092636578</v>
      </c>
      <c r="S78" s="27"/>
      <c r="T78" s="18"/>
      <c r="U78" s="30"/>
      <c r="V78" s="30"/>
      <c r="W78" s="99"/>
      <c r="Y78" s="23" t="s">
        <v>18</v>
      </c>
      <c r="Z78" s="22">
        <v>6.3</v>
      </c>
      <c r="AA78" s="22">
        <v>15</v>
      </c>
      <c r="AB78" s="30">
        <v>53.125</v>
      </c>
      <c r="AC78" s="30">
        <v>14.55901287553648</v>
      </c>
      <c r="AD78" s="98">
        <v>10.686075949367087</v>
      </c>
      <c r="AE78" s="27"/>
      <c r="AF78" s="18"/>
      <c r="AG78" s="30"/>
      <c r="AH78" s="30"/>
      <c r="AI78" s="30"/>
    </row>
    <row r="79" spans="1:35" x14ac:dyDescent="0.25">
      <c r="A79" s="23" t="s">
        <v>17</v>
      </c>
      <c r="B79" s="22">
        <v>18</v>
      </c>
      <c r="C79" s="22">
        <v>27.6</v>
      </c>
      <c r="D79" s="22">
        <v>19.600000000000001</v>
      </c>
      <c r="E79" s="22">
        <v>10.4</v>
      </c>
      <c r="F79" s="28">
        <v>18.2</v>
      </c>
      <c r="G79" s="31">
        <v>18</v>
      </c>
      <c r="H79" s="22">
        <v>23.3</v>
      </c>
      <c r="I79" s="22">
        <v>16.600000000000001</v>
      </c>
      <c r="J79" s="22">
        <v>8.8000000000000007</v>
      </c>
      <c r="K79" s="22">
        <v>15.4</v>
      </c>
      <c r="M79" s="23" t="s">
        <v>17</v>
      </c>
      <c r="N79" s="22">
        <v>18</v>
      </c>
      <c r="O79" s="22">
        <v>27</v>
      </c>
      <c r="P79" s="30">
        <v>32.785714285714285</v>
      </c>
      <c r="Q79" s="19">
        <v>17.951223776223777</v>
      </c>
      <c r="R79" s="98">
        <v>26.642384105960264</v>
      </c>
      <c r="S79" s="31">
        <v>18</v>
      </c>
      <c r="T79" s="22">
        <v>24</v>
      </c>
      <c r="U79" s="30">
        <v>29.142857142857139</v>
      </c>
      <c r="V79" s="19">
        <v>15.956643356643358</v>
      </c>
      <c r="W79" s="30">
        <v>23.682119205298015</v>
      </c>
      <c r="Y79" s="23" t="s">
        <v>17</v>
      </c>
      <c r="Z79" s="22">
        <v>18</v>
      </c>
      <c r="AA79" s="22">
        <v>6</v>
      </c>
      <c r="AB79" s="30">
        <v>21.25</v>
      </c>
      <c r="AC79" s="30">
        <v>5.8236051502145925</v>
      </c>
      <c r="AD79" s="98">
        <v>14.442253521126762</v>
      </c>
      <c r="AE79" s="31">
        <v>18</v>
      </c>
      <c r="AF79" s="22">
        <v>6</v>
      </c>
      <c r="AG79" s="30">
        <v>21.25</v>
      </c>
      <c r="AH79" s="30">
        <v>5.8236051502145925</v>
      </c>
      <c r="AI79" s="30">
        <v>14.442253521126762</v>
      </c>
    </row>
    <row r="80" spans="1:35" x14ac:dyDescent="0.25">
      <c r="A80" s="23" t="s">
        <v>16</v>
      </c>
      <c r="B80" s="22">
        <v>12.6</v>
      </c>
      <c r="C80" s="22">
        <v>51.1</v>
      </c>
      <c r="D80" s="22">
        <v>36.4</v>
      </c>
      <c r="E80" s="22">
        <v>19.399999999999999</v>
      </c>
      <c r="F80" s="28">
        <v>15.6</v>
      </c>
      <c r="G80" s="31">
        <v>12</v>
      </c>
      <c r="H80" s="22">
        <v>35.299999999999997</v>
      </c>
      <c r="I80" s="22">
        <v>25.1</v>
      </c>
      <c r="J80" s="22">
        <v>13.4</v>
      </c>
      <c r="K80" s="22">
        <v>10.8</v>
      </c>
      <c r="M80" s="23" t="s">
        <v>16</v>
      </c>
      <c r="N80" s="22">
        <v>12.6</v>
      </c>
      <c r="O80" s="22">
        <v>32</v>
      </c>
      <c r="P80" s="30">
        <v>38.857142857142854</v>
      </c>
      <c r="Q80" s="30">
        <v>21.275524475524477</v>
      </c>
      <c r="R80" s="98">
        <v>17.580997624703087</v>
      </c>
      <c r="S80" s="31">
        <v>12</v>
      </c>
      <c r="T80" s="22">
        <v>32</v>
      </c>
      <c r="U80" s="30">
        <v>38.857142857142854</v>
      </c>
      <c r="V80" s="30">
        <v>21.275524475524477</v>
      </c>
      <c r="W80" s="30">
        <v>17.580997624703087</v>
      </c>
      <c r="Y80" s="23" t="s">
        <v>16</v>
      </c>
      <c r="Z80" s="22">
        <v>12.6</v>
      </c>
      <c r="AA80" s="22">
        <v>10</v>
      </c>
      <c r="AB80" s="30">
        <v>35.416666666666664</v>
      </c>
      <c r="AC80" s="30">
        <v>9.7060085836909877</v>
      </c>
      <c r="AD80" s="98">
        <v>7.1240506329113913</v>
      </c>
      <c r="AE80" s="31">
        <v>12</v>
      </c>
      <c r="AF80" s="22">
        <v>12</v>
      </c>
      <c r="AG80" s="30">
        <v>42.5</v>
      </c>
      <c r="AH80" s="30">
        <v>11.647210300429185</v>
      </c>
      <c r="AI80" s="30">
        <v>8.548860759493671</v>
      </c>
    </row>
    <row r="81" spans="1:35" x14ac:dyDescent="0.25">
      <c r="A81" s="23" t="s">
        <v>15</v>
      </c>
      <c r="B81" s="22">
        <v>3.6</v>
      </c>
      <c r="C81" s="22">
        <v>5.8</v>
      </c>
      <c r="D81" s="22">
        <v>4.0999999999999996</v>
      </c>
      <c r="E81" s="22">
        <v>2.2000000000000002</v>
      </c>
      <c r="F81" s="28">
        <v>1.8</v>
      </c>
      <c r="G81" s="33"/>
      <c r="H81" s="3"/>
      <c r="I81" s="3"/>
      <c r="J81" s="3"/>
      <c r="K81" s="3"/>
      <c r="M81" s="23" t="s">
        <v>15</v>
      </c>
      <c r="N81" s="22">
        <v>3.6</v>
      </c>
      <c r="O81" s="22">
        <v>5</v>
      </c>
      <c r="P81" s="30">
        <v>6.0714285714285712</v>
      </c>
      <c r="Q81" s="30">
        <v>3.3243006993006996</v>
      </c>
      <c r="R81" s="98">
        <v>2.7470308788598574</v>
      </c>
      <c r="S81" s="33"/>
      <c r="T81" s="3"/>
      <c r="U81" s="30"/>
      <c r="V81" s="30"/>
      <c r="W81" s="30"/>
      <c r="Y81" s="23" t="s">
        <v>15</v>
      </c>
      <c r="Z81" s="22">
        <v>3.6</v>
      </c>
      <c r="AA81" s="22">
        <v>5</v>
      </c>
      <c r="AB81" s="30">
        <v>17.708333333333332</v>
      </c>
      <c r="AC81" s="30">
        <v>4.8530042918454939</v>
      </c>
      <c r="AD81" s="98">
        <v>3.5620253164556956</v>
      </c>
      <c r="AE81" s="33"/>
      <c r="AF81" s="3"/>
      <c r="AG81" s="30"/>
      <c r="AH81" s="30"/>
      <c r="AI81" s="30"/>
    </row>
    <row r="82" spans="1:35" x14ac:dyDescent="0.25">
      <c r="A82" s="23" t="s">
        <v>14</v>
      </c>
      <c r="B82" s="18"/>
      <c r="C82" s="18"/>
      <c r="D82" s="18"/>
      <c r="E82" s="18"/>
      <c r="F82" s="32"/>
      <c r="G82" s="31">
        <v>20</v>
      </c>
      <c r="H82" s="22">
        <v>83.6</v>
      </c>
      <c r="I82" s="22">
        <v>59.5</v>
      </c>
      <c r="J82" s="22">
        <v>31.7</v>
      </c>
      <c r="K82" s="22">
        <v>25.6</v>
      </c>
      <c r="M82" s="23" t="s">
        <v>14</v>
      </c>
      <c r="N82" s="18"/>
      <c r="O82" s="18"/>
      <c r="P82" s="30"/>
      <c r="Q82" s="30"/>
      <c r="R82" s="98"/>
      <c r="S82" s="31">
        <v>20</v>
      </c>
      <c r="T82" s="22">
        <v>25</v>
      </c>
      <c r="U82" s="30">
        <v>30.357142857142854</v>
      </c>
      <c r="V82" s="30">
        <v>16.621503496503497</v>
      </c>
      <c r="W82" s="30">
        <v>13.735154394299286</v>
      </c>
      <c r="Y82" s="23" t="s">
        <v>14</v>
      </c>
      <c r="Z82" s="18"/>
      <c r="AA82" s="18"/>
      <c r="AB82" s="30"/>
      <c r="AC82" s="30"/>
      <c r="AD82" s="98"/>
      <c r="AE82" s="31">
        <v>20</v>
      </c>
      <c r="AF82" s="22">
        <v>23</v>
      </c>
      <c r="AG82" s="30">
        <v>81.458333333333329</v>
      </c>
      <c r="AH82" s="30">
        <v>22.32381974248927</v>
      </c>
      <c r="AI82" s="30">
        <v>16.385316455696202</v>
      </c>
    </row>
    <row r="83" spans="1:35" x14ac:dyDescent="0.25">
      <c r="A83" s="23" t="s">
        <v>13</v>
      </c>
      <c r="B83" s="18"/>
      <c r="C83" s="18"/>
      <c r="D83" s="18"/>
      <c r="E83" s="18"/>
      <c r="F83" s="32"/>
      <c r="G83" s="31">
        <v>12</v>
      </c>
      <c r="H83" s="22" t="s">
        <v>5</v>
      </c>
      <c r="I83" s="22" t="s">
        <v>5</v>
      </c>
      <c r="J83" s="22" t="s">
        <v>5</v>
      </c>
      <c r="K83" s="22" t="s">
        <v>5</v>
      </c>
      <c r="M83" s="23" t="s">
        <v>13</v>
      </c>
      <c r="N83" s="18"/>
      <c r="O83" s="18"/>
      <c r="P83" s="30"/>
      <c r="Q83" s="30"/>
      <c r="R83" s="98"/>
      <c r="S83" s="31">
        <v>12</v>
      </c>
      <c r="T83" s="22" t="s">
        <v>5</v>
      </c>
      <c r="U83" s="22" t="s">
        <v>5</v>
      </c>
      <c r="V83" s="30" t="s">
        <v>5</v>
      </c>
      <c r="W83" s="30" t="s">
        <v>5</v>
      </c>
      <c r="Y83" s="23" t="s">
        <v>13</v>
      </c>
      <c r="Z83" s="18"/>
      <c r="AA83" s="18"/>
      <c r="AB83" s="30"/>
      <c r="AC83" s="30"/>
      <c r="AD83" s="98"/>
      <c r="AE83" s="31">
        <v>12</v>
      </c>
      <c r="AF83" s="22">
        <v>15</v>
      </c>
      <c r="AG83" s="30">
        <v>53.125</v>
      </c>
      <c r="AH83" s="30">
        <v>14.55901287553648</v>
      </c>
      <c r="AI83" s="30">
        <v>36.105633802816904</v>
      </c>
    </row>
    <row r="84" spans="1:35" x14ac:dyDescent="0.25">
      <c r="A84" s="23" t="s">
        <v>12</v>
      </c>
      <c r="B84" s="18"/>
      <c r="C84" s="18"/>
      <c r="D84" s="18"/>
      <c r="E84" s="18"/>
      <c r="F84" s="32"/>
      <c r="G84" s="31">
        <v>6</v>
      </c>
      <c r="H84" s="22">
        <v>17.2</v>
      </c>
      <c r="I84" s="22">
        <v>12.3</v>
      </c>
      <c r="J84" s="22">
        <v>6.5</v>
      </c>
      <c r="K84" s="22">
        <v>5.3</v>
      </c>
      <c r="M84" s="23" t="s">
        <v>12</v>
      </c>
      <c r="N84" s="18"/>
      <c r="O84" s="18"/>
      <c r="P84" s="30"/>
      <c r="Q84" s="30"/>
      <c r="R84" s="98"/>
      <c r="S84" s="31">
        <v>6</v>
      </c>
      <c r="T84" s="22">
        <v>12</v>
      </c>
      <c r="U84" s="30">
        <v>14.571428571428569</v>
      </c>
      <c r="V84" s="19">
        <v>7.978321678321679</v>
      </c>
      <c r="W84" s="30">
        <v>6.5928741092636578</v>
      </c>
      <c r="Y84" s="23" t="s">
        <v>12</v>
      </c>
      <c r="Z84" s="18"/>
      <c r="AA84" s="18"/>
      <c r="AB84" s="30"/>
      <c r="AC84" s="30"/>
      <c r="AD84" s="98"/>
      <c r="AE84" s="31">
        <v>6</v>
      </c>
      <c r="AF84" s="22">
        <v>10</v>
      </c>
      <c r="AG84" s="30">
        <v>35.416666666666664</v>
      </c>
      <c r="AH84" s="30">
        <v>9.7060085836909877</v>
      </c>
      <c r="AI84" s="30">
        <v>7.1240506329113913</v>
      </c>
    </row>
    <row r="85" spans="1:35" x14ac:dyDescent="0.25">
      <c r="A85" s="23" t="s">
        <v>11</v>
      </c>
      <c r="B85" s="22">
        <v>6.3</v>
      </c>
      <c r="C85" s="22">
        <v>11.3</v>
      </c>
      <c r="D85" s="22">
        <v>8.1</v>
      </c>
      <c r="E85" s="22">
        <v>4.3</v>
      </c>
      <c r="F85" s="28">
        <v>3.5</v>
      </c>
      <c r="G85" s="31">
        <v>7</v>
      </c>
      <c r="H85" s="22">
        <v>8.3000000000000007</v>
      </c>
      <c r="I85" s="22">
        <v>5.9</v>
      </c>
      <c r="J85" s="22">
        <v>3.2</v>
      </c>
      <c r="K85" s="22">
        <v>2.5</v>
      </c>
      <c r="M85" s="23" t="s">
        <v>11</v>
      </c>
      <c r="N85" s="22">
        <v>6.3</v>
      </c>
      <c r="O85" s="22">
        <v>12</v>
      </c>
      <c r="P85" s="30">
        <v>14.571428571428569</v>
      </c>
      <c r="Q85" s="19">
        <v>7.978321678321679</v>
      </c>
      <c r="R85" s="98">
        <v>6.5928741092636578</v>
      </c>
      <c r="S85" s="31">
        <v>7</v>
      </c>
      <c r="T85" s="22">
        <v>12</v>
      </c>
      <c r="U85" s="30">
        <v>14.571428571428569</v>
      </c>
      <c r="V85" s="19">
        <v>7.978321678321679</v>
      </c>
      <c r="W85" s="30">
        <v>6.5928741092636578</v>
      </c>
      <c r="Y85" s="23" t="s">
        <v>11</v>
      </c>
      <c r="Z85" s="22">
        <v>6.3</v>
      </c>
      <c r="AA85" s="22">
        <v>6</v>
      </c>
      <c r="AB85" s="30">
        <v>21.25</v>
      </c>
      <c r="AC85" s="30">
        <v>5.8236051502145925</v>
      </c>
      <c r="AD85" s="98">
        <v>4.2744303797468355</v>
      </c>
      <c r="AE85" s="31">
        <v>7</v>
      </c>
      <c r="AF85" s="22">
        <v>6</v>
      </c>
      <c r="AG85" s="30">
        <v>21.25</v>
      </c>
      <c r="AH85" s="30">
        <v>5.8236051502145925</v>
      </c>
      <c r="AI85" s="30">
        <v>4.2744303797468355</v>
      </c>
    </row>
    <row r="86" spans="1:35" x14ac:dyDescent="0.25">
      <c r="A86" s="23" t="s">
        <v>10</v>
      </c>
      <c r="B86" s="22">
        <v>9.9</v>
      </c>
      <c r="C86" s="22">
        <v>29.6</v>
      </c>
      <c r="D86" s="22">
        <v>21</v>
      </c>
      <c r="E86" s="22">
        <v>11.2</v>
      </c>
      <c r="F86" s="28">
        <v>9</v>
      </c>
      <c r="G86" s="31">
        <v>14</v>
      </c>
      <c r="H86" s="22">
        <v>30.1</v>
      </c>
      <c r="I86" s="22">
        <v>21.4</v>
      </c>
      <c r="J86" s="22">
        <v>11.4</v>
      </c>
      <c r="K86" s="22">
        <v>9.1999999999999993</v>
      </c>
      <c r="M86" s="23" t="s">
        <v>10</v>
      </c>
      <c r="N86" s="22">
        <v>9.9</v>
      </c>
      <c r="O86" s="22">
        <v>21</v>
      </c>
      <c r="P86" s="30">
        <v>25.499999999999996</v>
      </c>
      <c r="Q86" s="19">
        <v>13.962062937062939</v>
      </c>
      <c r="R86" s="98">
        <v>11.5375296912114</v>
      </c>
      <c r="S86" s="31">
        <v>14</v>
      </c>
      <c r="T86" s="22">
        <v>22</v>
      </c>
      <c r="U86" s="30">
        <v>26.714285714285712</v>
      </c>
      <c r="V86" s="30">
        <v>14.626923076923077</v>
      </c>
      <c r="W86" s="30">
        <v>12.086935866983373</v>
      </c>
      <c r="Y86" s="23" t="s">
        <v>10</v>
      </c>
      <c r="Z86" s="22">
        <v>9.9</v>
      </c>
      <c r="AA86" s="22">
        <v>11</v>
      </c>
      <c r="AB86" s="19">
        <v>38.958333333333329</v>
      </c>
      <c r="AC86" s="30">
        <v>10.676609442060085</v>
      </c>
      <c r="AD86" s="98">
        <v>7.8364556962025311</v>
      </c>
      <c r="AE86" s="31">
        <v>14</v>
      </c>
      <c r="AF86" s="22">
        <v>11</v>
      </c>
      <c r="AG86" s="19">
        <v>38.958333333333329</v>
      </c>
      <c r="AH86" s="30">
        <v>10.676609442060085</v>
      </c>
      <c r="AI86" s="30">
        <v>7.8364556962025311</v>
      </c>
    </row>
    <row r="87" spans="1:35" x14ac:dyDescent="0.25">
      <c r="A87" s="23" t="s">
        <v>9</v>
      </c>
      <c r="B87" s="18"/>
      <c r="C87" s="18"/>
      <c r="D87" s="18"/>
      <c r="E87" s="18"/>
      <c r="F87" s="32"/>
      <c r="G87" s="31">
        <v>12</v>
      </c>
      <c r="H87" s="22">
        <v>22.7</v>
      </c>
      <c r="I87" s="22">
        <v>16.2</v>
      </c>
      <c r="J87" s="22">
        <v>8.6</v>
      </c>
      <c r="K87" s="22">
        <v>6.9</v>
      </c>
      <c r="M87" s="23" t="s">
        <v>9</v>
      </c>
      <c r="N87" s="18"/>
      <c r="O87" s="18"/>
      <c r="P87" s="30"/>
      <c r="Q87" s="30"/>
      <c r="R87" s="98"/>
      <c r="S87" s="31">
        <v>12</v>
      </c>
      <c r="T87" s="22">
        <v>20</v>
      </c>
      <c r="U87" s="30">
        <v>24.285714285714285</v>
      </c>
      <c r="V87" s="30">
        <v>13.297202797202798</v>
      </c>
      <c r="W87" s="19">
        <v>10.98812351543943</v>
      </c>
      <c r="Y87" s="23" t="s">
        <v>9</v>
      </c>
      <c r="Z87" s="18"/>
      <c r="AA87" s="18"/>
      <c r="AB87" s="30"/>
      <c r="AC87" s="30"/>
      <c r="AD87" s="98"/>
      <c r="AE87" s="31">
        <v>12</v>
      </c>
      <c r="AF87" s="22">
        <v>10</v>
      </c>
      <c r="AG87" s="30">
        <v>35.416666666666664</v>
      </c>
      <c r="AH87" s="30">
        <v>9.7060085836909877</v>
      </c>
      <c r="AI87" s="30">
        <v>7.1240506329113913</v>
      </c>
    </row>
    <row r="88" spans="1:35" x14ac:dyDescent="0.25">
      <c r="A88" s="23" t="s">
        <v>8</v>
      </c>
      <c r="B88" s="22">
        <v>9.9</v>
      </c>
      <c r="C88" s="22">
        <v>32</v>
      </c>
      <c r="D88" s="22">
        <v>22.8</v>
      </c>
      <c r="E88" s="22">
        <v>12.1</v>
      </c>
      <c r="F88" s="28">
        <v>9.8000000000000007</v>
      </c>
      <c r="G88" s="31">
        <v>14</v>
      </c>
      <c r="H88" s="22">
        <v>32.9</v>
      </c>
      <c r="I88" s="22">
        <v>23.4</v>
      </c>
      <c r="J88" s="22">
        <v>12.5</v>
      </c>
      <c r="K88" s="22">
        <v>10</v>
      </c>
      <c r="M88" s="23" t="s">
        <v>8</v>
      </c>
      <c r="N88" s="22">
        <v>9.9</v>
      </c>
      <c r="O88" s="22">
        <v>19</v>
      </c>
      <c r="P88" s="30">
        <v>23.071428571428569</v>
      </c>
      <c r="Q88" s="30">
        <v>12.632342657342658</v>
      </c>
      <c r="R88" s="98">
        <v>10.438717339667459</v>
      </c>
      <c r="S88" s="31">
        <v>14</v>
      </c>
      <c r="T88" s="22">
        <v>19</v>
      </c>
      <c r="U88" s="30">
        <v>23.071428571428569</v>
      </c>
      <c r="V88" s="30">
        <v>12.632342657342658</v>
      </c>
      <c r="W88" s="30">
        <v>10.438717339667459</v>
      </c>
      <c r="Y88" s="23" t="s">
        <v>8</v>
      </c>
      <c r="Z88" s="22">
        <v>9.9</v>
      </c>
      <c r="AA88" s="22">
        <v>18</v>
      </c>
      <c r="AB88" s="30">
        <v>63.75</v>
      </c>
      <c r="AC88" s="30">
        <v>17.470815450643777</v>
      </c>
      <c r="AD88" s="98">
        <v>12.823291139240505</v>
      </c>
      <c r="AE88" s="31">
        <v>14</v>
      </c>
      <c r="AF88" s="22">
        <v>18</v>
      </c>
      <c r="AG88" s="30">
        <v>63.75</v>
      </c>
      <c r="AH88" s="30">
        <v>17.470815450643777</v>
      </c>
      <c r="AI88" s="30">
        <v>12.823291139240505</v>
      </c>
    </row>
    <row r="89" spans="1:35" x14ac:dyDescent="0.25">
      <c r="A89" s="23" t="s">
        <v>7</v>
      </c>
      <c r="B89" s="22">
        <v>4.5</v>
      </c>
      <c r="C89" s="22">
        <v>10.6</v>
      </c>
      <c r="D89" s="22">
        <v>7.6</v>
      </c>
      <c r="E89" s="22">
        <v>4</v>
      </c>
      <c r="F89" s="28">
        <v>3.3</v>
      </c>
      <c r="G89" s="33"/>
      <c r="H89" s="22"/>
      <c r="I89" s="22"/>
      <c r="J89" s="22"/>
      <c r="K89" s="18"/>
      <c r="M89" s="23" t="s">
        <v>7</v>
      </c>
      <c r="N89" s="22">
        <v>4.5</v>
      </c>
      <c r="O89" s="22">
        <v>9</v>
      </c>
      <c r="P89" s="30">
        <v>10.928571428571427</v>
      </c>
      <c r="Q89" s="19">
        <v>5.9837412587412597</v>
      </c>
      <c r="R89" s="98">
        <v>4.9446555819477434</v>
      </c>
      <c r="S89" s="33"/>
      <c r="T89" s="22"/>
      <c r="U89" s="30"/>
      <c r="V89" s="30"/>
      <c r="W89" s="30"/>
      <c r="Y89" s="23" t="s">
        <v>7</v>
      </c>
      <c r="Z89" s="22">
        <v>4.5</v>
      </c>
      <c r="AA89" s="22">
        <v>12</v>
      </c>
      <c r="AB89" s="30">
        <v>42.5</v>
      </c>
      <c r="AC89" s="30">
        <v>11.647210300429185</v>
      </c>
      <c r="AD89" s="98">
        <v>8.548860759493671</v>
      </c>
      <c r="AE89" s="33"/>
      <c r="AF89" s="22"/>
      <c r="AG89" s="30"/>
      <c r="AH89" s="30"/>
      <c r="AI89" s="30"/>
    </row>
    <row r="90" spans="1:35" x14ac:dyDescent="0.25">
      <c r="A90" s="23" t="s">
        <v>6</v>
      </c>
      <c r="B90" s="18"/>
      <c r="C90" s="18"/>
      <c r="D90" s="18"/>
      <c r="E90" s="18"/>
      <c r="F90" s="32"/>
      <c r="G90" s="31">
        <v>3.5</v>
      </c>
      <c r="H90" s="22" t="s">
        <v>5</v>
      </c>
      <c r="I90" s="22" t="s">
        <v>5</v>
      </c>
      <c r="J90" s="22" t="s">
        <v>5</v>
      </c>
      <c r="K90" s="22" t="s">
        <v>5</v>
      </c>
      <c r="M90" s="23" t="s">
        <v>6</v>
      </c>
      <c r="N90" s="18"/>
      <c r="O90" s="18"/>
      <c r="P90" s="30"/>
      <c r="Q90" s="30"/>
      <c r="R90" s="98"/>
      <c r="S90" s="31">
        <v>3.5</v>
      </c>
      <c r="T90" s="22" t="s">
        <v>5</v>
      </c>
      <c r="U90" s="22" t="s">
        <v>5</v>
      </c>
      <c r="V90" s="30" t="s">
        <v>5</v>
      </c>
      <c r="W90" s="30" t="s">
        <v>5</v>
      </c>
      <c r="Y90" s="23" t="s">
        <v>6</v>
      </c>
      <c r="Z90" s="18"/>
      <c r="AA90" s="18"/>
      <c r="AB90" s="30"/>
      <c r="AC90" s="30"/>
      <c r="AD90" s="98"/>
      <c r="AE90" s="31">
        <v>3.5</v>
      </c>
      <c r="AF90" s="22" t="s">
        <v>5</v>
      </c>
      <c r="AG90" s="22" t="s">
        <v>5</v>
      </c>
      <c r="AH90" s="22" t="s">
        <v>5</v>
      </c>
      <c r="AI90" s="22" t="s">
        <v>5</v>
      </c>
    </row>
    <row r="91" spans="1:35" x14ac:dyDescent="0.25">
      <c r="A91" s="23" t="s">
        <v>4</v>
      </c>
      <c r="B91" s="22">
        <v>4.5</v>
      </c>
      <c r="C91" s="22">
        <v>20.8</v>
      </c>
      <c r="D91" s="22">
        <v>14.8</v>
      </c>
      <c r="E91" s="22">
        <v>7.9</v>
      </c>
      <c r="F91" s="28">
        <v>6.4</v>
      </c>
      <c r="G91" s="27"/>
      <c r="H91" s="18"/>
      <c r="I91" s="18"/>
      <c r="J91" s="18"/>
      <c r="K91" s="18"/>
      <c r="M91" s="23" t="s">
        <v>4</v>
      </c>
      <c r="N91" s="22">
        <v>4.5</v>
      </c>
      <c r="O91" s="22">
        <v>15</v>
      </c>
      <c r="P91" s="30">
        <v>18.214285714285712</v>
      </c>
      <c r="Q91" s="19">
        <v>9.9729020979020984</v>
      </c>
      <c r="R91" s="98">
        <v>8.2410926365795731</v>
      </c>
      <c r="S91" s="27"/>
      <c r="T91" s="18"/>
      <c r="U91" s="22"/>
      <c r="V91" s="30"/>
      <c r="W91" s="30"/>
      <c r="Y91" s="23" t="s">
        <v>4</v>
      </c>
      <c r="Z91" s="22">
        <v>4.5</v>
      </c>
      <c r="AA91" s="22">
        <v>6</v>
      </c>
      <c r="AB91" s="30">
        <v>21.25</v>
      </c>
      <c r="AC91" s="30">
        <v>5.8236051502145925</v>
      </c>
      <c r="AD91" s="98">
        <v>4.2744303797468355</v>
      </c>
      <c r="AE91" s="27"/>
      <c r="AF91" s="18"/>
      <c r="AG91" s="30"/>
      <c r="AH91" s="30"/>
      <c r="AI91" s="30"/>
    </row>
    <row r="92" spans="1:35" x14ac:dyDescent="0.25">
      <c r="A92" s="23" t="s">
        <v>3</v>
      </c>
      <c r="B92" s="22">
        <v>4.5</v>
      </c>
      <c r="C92" s="22">
        <v>29.3</v>
      </c>
      <c r="D92" s="22">
        <v>20.8</v>
      </c>
      <c r="E92" s="22">
        <v>11.1</v>
      </c>
      <c r="F92" s="28">
        <v>8.9</v>
      </c>
      <c r="G92" s="31">
        <v>8</v>
      </c>
      <c r="H92" s="22">
        <v>25.7</v>
      </c>
      <c r="I92" s="22">
        <v>18.3</v>
      </c>
      <c r="J92" s="22">
        <v>9.6999999999999993</v>
      </c>
      <c r="K92" s="22">
        <v>7.9</v>
      </c>
      <c r="M92" s="23" t="s">
        <v>3</v>
      </c>
      <c r="N92" s="22">
        <v>4.5</v>
      </c>
      <c r="O92" s="22">
        <v>16</v>
      </c>
      <c r="P92" s="30">
        <v>19.428571428571427</v>
      </c>
      <c r="Q92" s="30">
        <v>10.637762237762239</v>
      </c>
      <c r="R92" s="98">
        <v>8.7904988123515437</v>
      </c>
      <c r="S92" s="31">
        <v>8</v>
      </c>
      <c r="T92" s="22">
        <v>16</v>
      </c>
      <c r="U92" s="30">
        <v>19.428571428571427</v>
      </c>
      <c r="V92" s="30">
        <v>10.637762237762239</v>
      </c>
      <c r="W92" s="30">
        <v>8.7904988123515437</v>
      </c>
      <c r="Y92" s="23" t="s">
        <v>3</v>
      </c>
      <c r="Z92" s="22">
        <v>4.5</v>
      </c>
      <c r="AA92" s="22">
        <v>7</v>
      </c>
      <c r="AB92" s="30">
        <v>24.791666666666664</v>
      </c>
      <c r="AC92" s="30">
        <v>6.7942060085836911</v>
      </c>
      <c r="AD92" s="103">
        <v>4.9868354430379744</v>
      </c>
      <c r="AE92" s="31">
        <v>8</v>
      </c>
      <c r="AF92" s="22">
        <v>7</v>
      </c>
      <c r="AG92" s="30">
        <v>24.791666666666664</v>
      </c>
      <c r="AH92" s="30">
        <v>6.7942060085836911</v>
      </c>
      <c r="AI92" s="19">
        <v>4.9868354430379744</v>
      </c>
    </row>
    <row r="93" spans="1:35" x14ac:dyDescent="0.25">
      <c r="A93" s="23" t="s">
        <v>2</v>
      </c>
      <c r="B93" s="22">
        <v>9.9</v>
      </c>
      <c r="C93" s="22">
        <v>32.799999999999997</v>
      </c>
      <c r="D93" s="22">
        <v>23.3</v>
      </c>
      <c r="E93" s="22">
        <v>12.4</v>
      </c>
      <c r="F93" s="28">
        <v>21.6</v>
      </c>
      <c r="G93" s="27"/>
      <c r="H93" s="18"/>
      <c r="I93" s="18"/>
      <c r="J93" s="18"/>
      <c r="K93" s="18"/>
      <c r="M93" s="23" t="s">
        <v>2</v>
      </c>
      <c r="N93" s="22">
        <v>9.9</v>
      </c>
      <c r="O93" s="22" t="s">
        <v>5</v>
      </c>
      <c r="P93" s="22" t="s">
        <v>5</v>
      </c>
      <c r="Q93" s="22" t="s">
        <v>5</v>
      </c>
      <c r="R93" s="30" t="s">
        <v>5</v>
      </c>
      <c r="S93" s="27"/>
      <c r="T93" s="18"/>
      <c r="U93" s="99"/>
      <c r="V93" s="99"/>
      <c r="W93" s="99"/>
      <c r="Y93" s="23" t="s">
        <v>2</v>
      </c>
      <c r="Z93" s="22">
        <v>9.9</v>
      </c>
      <c r="AA93" s="22">
        <v>10</v>
      </c>
      <c r="AB93" s="30">
        <v>35.416666666666664</v>
      </c>
      <c r="AC93" s="30">
        <v>9.7060085836909877</v>
      </c>
      <c r="AD93" s="98">
        <v>24.070422535211268</v>
      </c>
      <c r="AE93" s="27"/>
      <c r="AF93" s="18"/>
      <c r="AG93" s="99"/>
      <c r="AH93" s="99"/>
      <c r="AI93" s="99"/>
    </row>
    <row r="94" spans="1:35" x14ac:dyDescent="0.25">
      <c r="A94" s="13" t="s">
        <v>1</v>
      </c>
      <c r="B94" s="11">
        <f>SUM(B71:B93)</f>
        <v>123.3</v>
      </c>
      <c r="C94" s="11">
        <f>SUM(C71:C93)</f>
        <v>444.00000000000011</v>
      </c>
      <c r="D94" s="11">
        <f>SUM(D71:D93)</f>
        <v>315.80000000000007</v>
      </c>
      <c r="E94" s="11">
        <f>SUM(E71:E93)</f>
        <v>168.10000000000002</v>
      </c>
      <c r="F94" s="16">
        <f>SUM(F71:F93)</f>
        <v>156.99999999999997</v>
      </c>
      <c r="G94" s="12">
        <f>SUM(G71:G93)</f>
        <v>187.5</v>
      </c>
      <c r="H94" s="11">
        <f>SUM(H71:H93)</f>
        <v>513.19999999999993</v>
      </c>
      <c r="I94" s="11">
        <f>SUM(I71:I93)</f>
        <v>365.09999999999991</v>
      </c>
      <c r="J94" s="11">
        <f>SUM(J71:J93)</f>
        <v>194.49999999999997</v>
      </c>
      <c r="K94" s="11">
        <f>SUM(K71:K93)</f>
        <v>165.20000000000002</v>
      </c>
      <c r="M94" s="13" t="s">
        <v>1</v>
      </c>
      <c r="N94" s="11">
        <v>123.3</v>
      </c>
      <c r="O94" s="11">
        <v>200</v>
      </c>
      <c r="P94" s="15">
        <v>242.85714285714283</v>
      </c>
      <c r="Q94" s="10">
        <v>132.97202797202797</v>
      </c>
      <c r="R94" s="100">
        <v>121.68965251451134</v>
      </c>
      <c r="S94" s="12">
        <v>187.5</v>
      </c>
      <c r="T94" s="11">
        <v>233</v>
      </c>
      <c r="U94" s="15">
        <v>282.92857142857139</v>
      </c>
      <c r="V94" s="15">
        <v>154.9124125874126</v>
      </c>
      <c r="W94" s="15">
        <v>138.50800994164007</v>
      </c>
      <c r="Y94" s="13" t="s">
        <v>1</v>
      </c>
      <c r="Z94" s="11">
        <v>123.3</v>
      </c>
      <c r="AA94" s="11">
        <v>184</v>
      </c>
      <c r="AB94" s="15">
        <v>651.66666666666652</v>
      </c>
      <c r="AC94" s="15">
        <v>178.59055793991416</v>
      </c>
      <c r="AD94" s="100">
        <v>158.1967266892494</v>
      </c>
      <c r="AE94" s="12">
        <v>187.5</v>
      </c>
      <c r="AF94" s="11">
        <v>215</v>
      </c>
      <c r="AG94" s="15">
        <v>761.45833333333326</v>
      </c>
      <c r="AH94" s="15">
        <v>208.67918454935622</v>
      </c>
      <c r="AI94" s="15">
        <v>188.75446960242462</v>
      </c>
    </row>
    <row r="95" spans="1:35" x14ac:dyDescent="0.25">
      <c r="A95" s="7" t="s">
        <v>0</v>
      </c>
      <c r="B95" s="5">
        <f>SUM(B68+B94)</f>
        <v>221.3</v>
      </c>
      <c r="C95" s="5">
        <f>SUM(C68+C94)</f>
        <v>579.10000000000014</v>
      </c>
      <c r="D95" s="5">
        <f>SUM(D68+D94)</f>
        <v>412.00000000000006</v>
      </c>
      <c r="E95" s="5">
        <f>SUM(E68+E94)</f>
        <v>219.40000000000003</v>
      </c>
      <c r="F95" s="6">
        <f>SUM(F68+F94)</f>
        <v>246.09999999999997</v>
      </c>
      <c r="G95" s="9">
        <f>SUM(G68+G94)</f>
        <v>234.5</v>
      </c>
      <c r="H95" s="5">
        <f>SUM(H68+H94)</f>
        <v>582.59999999999991</v>
      </c>
      <c r="I95" s="5">
        <f>SUM(I68+I94)</f>
        <v>414.59999999999991</v>
      </c>
      <c r="J95" s="5">
        <f>SUM(J68+J94)</f>
        <v>220.79999999999998</v>
      </c>
      <c r="K95" s="5">
        <f>SUM(K68+K94)</f>
        <v>194.3</v>
      </c>
      <c r="M95" s="7" t="s">
        <v>0</v>
      </c>
      <c r="N95" s="5">
        <v>221.3</v>
      </c>
      <c r="O95" s="5">
        <v>285</v>
      </c>
      <c r="P95" s="8">
        <v>346.07142857142856</v>
      </c>
      <c r="Q95" s="8">
        <v>189.48513986013987</v>
      </c>
      <c r="R95" s="101">
        <v>205.56382469994179</v>
      </c>
      <c r="S95" s="9">
        <v>234.5</v>
      </c>
      <c r="T95" s="5">
        <v>287</v>
      </c>
      <c r="U95" s="8">
        <v>348.49999999999994</v>
      </c>
      <c r="V95" s="8">
        <v>190.81486013986017</v>
      </c>
      <c r="W95" s="8">
        <v>174.73617530005822</v>
      </c>
      <c r="Y95" s="7" t="s">
        <v>0</v>
      </c>
      <c r="Z95" s="5">
        <v>221.3</v>
      </c>
      <c r="AA95" s="5">
        <v>213</v>
      </c>
      <c r="AB95" s="8">
        <v>754.37499999999989</v>
      </c>
      <c r="AC95" s="8">
        <v>206.73798283261803</v>
      </c>
      <c r="AD95" s="101">
        <v>228.0009520413621</v>
      </c>
      <c r="AE95" s="9">
        <v>234.5</v>
      </c>
      <c r="AF95" s="5">
        <v>253</v>
      </c>
      <c r="AG95" s="4">
        <v>896.04166666666652</v>
      </c>
      <c r="AH95" s="8">
        <v>245.56201716738198</v>
      </c>
      <c r="AI95" s="8">
        <v>224.29904795863786</v>
      </c>
    </row>
  </sheetData>
  <mergeCells count="12">
    <mergeCell ref="N61:R61"/>
    <mergeCell ref="S61:W61"/>
    <mergeCell ref="A1:K1"/>
    <mergeCell ref="B2:F2"/>
    <mergeCell ref="G2:K2"/>
    <mergeCell ref="Y60:AI60"/>
    <mergeCell ref="Z61:AD61"/>
    <mergeCell ref="AE61:AI61"/>
    <mergeCell ref="A60:K60"/>
    <mergeCell ref="B61:F61"/>
    <mergeCell ref="G61:K61"/>
    <mergeCell ref="M60:W60"/>
  </mergeCells>
  <pageMargins left="0.75" right="0.75" top="1" bottom="1" header="0.5" footer="0.5"/>
  <pageSetup orientation="portrait" horizontalDpi="4294967292" verticalDpi="4294967292"/>
  <ignoredErrors>
    <ignoredError sqref="D9:F9 F12:F34 K4:K33 F4:F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0A813-60DE-4B36-ADF6-5523371C82A0}">
  <dimension ref="A1:D32"/>
  <sheetViews>
    <sheetView workbookViewId="0">
      <selection activeCell="F23" sqref="F23"/>
    </sheetView>
  </sheetViews>
  <sheetFormatPr defaultRowHeight="15" x14ac:dyDescent="0.25"/>
  <cols>
    <col min="1" max="1" width="28.5703125" customWidth="1"/>
    <col min="2" max="2" width="18.140625" style="1" customWidth="1"/>
    <col min="3" max="3" width="22.7109375" style="1" bestFit="1" customWidth="1"/>
    <col min="4" max="4" width="18.140625" style="1" customWidth="1"/>
  </cols>
  <sheetData>
    <row r="1" spans="1:4" ht="30.75" customHeight="1" x14ac:dyDescent="0.25">
      <c r="A1" s="143" t="s">
        <v>58</v>
      </c>
      <c r="B1" s="143"/>
      <c r="C1" s="143"/>
      <c r="D1" s="143"/>
    </row>
    <row r="2" spans="1:4" x14ac:dyDescent="0.25">
      <c r="A2" s="141"/>
      <c r="B2" s="142" t="s">
        <v>59</v>
      </c>
      <c r="C2" s="142" t="s">
        <v>60</v>
      </c>
      <c r="D2" s="142" t="s">
        <v>61</v>
      </c>
    </row>
    <row r="3" spans="1:4" x14ac:dyDescent="0.25">
      <c r="A3" s="3" t="s">
        <v>25</v>
      </c>
      <c r="B3" s="25">
        <v>11.7</v>
      </c>
      <c r="C3" s="17">
        <v>23.1</v>
      </c>
      <c r="D3" s="17">
        <f>C3*1.4</f>
        <v>32.340000000000003</v>
      </c>
    </row>
    <row r="4" spans="1:4" x14ac:dyDescent="0.25">
      <c r="A4" s="3" t="s">
        <v>29</v>
      </c>
      <c r="B4" s="25" t="s">
        <v>62</v>
      </c>
      <c r="C4" s="17">
        <v>12</v>
      </c>
      <c r="D4" s="17">
        <f t="shared" ref="D4:D27" si="0">C4*1.4</f>
        <v>16.799999999999997</v>
      </c>
    </row>
    <row r="5" spans="1:4" x14ac:dyDescent="0.25">
      <c r="A5" s="3" t="s">
        <v>24</v>
      </c>
      <c r="B5" s="25">
        <v>5</v>
      </c>
      <c r="C5" s="29">
        <v>7.5</v>
      </c>
      <c r="D5" s="17">
        <f t="shared" si="0"/>
        <v>10.5</v>
      </c>
    </row>
    <row r="6" spans="1:4" x14ac:dyDescent="0.25">
      <c r="A6" s="3" t="s">
        <v>63</v>
      </c>
      <c r="B6" s="25" t="s">
        <v>64</v>
      </c>
      <c r="C6" s="17">
        <v>67.099999999999994</v>
      </c>
      <c r="D6" s="17">
        <f t="shared" si="0"/>
        <v>93.939999999999984</v>
      </c>
    </row>
    <row r="7" spans="1:4" x14ac:dyDescent="0.25">
      <c r="A7" s="3" t="s">
        <v>65</v>
      </c>
      <c r="B7" s="25">
        <v>15</v>
      </c>
      <c r="C7" s="17">
        <v>32</v>
      </c>
      <c r="D7" s="17">
        <f t="shared" si="0"/>
        <v>44.8</v>
      </c>
    </row>
    <row r="8" spans="1:4" x14ac:dyDescent="0.25">
      <c r="A8" s="3" t="s">
        <v>21</v>
      </c>
      <c r="B8" s="25" t="s">
        <v>66</v>
      </c>
      <c r="C8" s="17">
        <v>15.7</v>
      </c>
      <c r="D8" s="17">
        <f t="shared" si="0"/>
        <v>21.979999999999997</v>
      </c>
    </row>
    <row r="9" spans="1:4" x14ac:dyDescent="0.25">
      <c r="A9" s="3" t="s">
        <v>28</v>
      </c>
      <c r="B9" s="25">
        <v>85</v>
      </c>
      <c r="C9" s="17">
        <v>75</v>
      </c>
      <c r="D9" s="17">
        <f t="shared" si="0"/>
        <v>105</v>
      </c>
    </row>
    <row r="10" spans="1:4" x14ac:dyDescent="0.25">
      <c r="A10" s="3" t="s">
        <v>20</v>
      </c>
      <c r="B10" s="25">
        <v>12</v>
      </c>
      <c r="C10" s="17">
        <v>15.1</v>
      </c>
      <c r="D10" s="17">
        <f t="shared" si="0"/>
        <v>21.139999999999997</v>
      </c>
    </row>
    <row r="11" spans="1:4" x14ac:dyDescent="0.25">
      <c r="A11" s="3" t="s">
        <v>19</v>
      </c>
      <c r="B11" s="25" t="s">
        <v>67</v>
      </c>
      <c r="C11" s="17">
        <v>5.95</v>
      </c>
      <c r="D11" s="17">
        <f t="shared" si="0"/>
        <v>8.33</v>
      </c>
    </row>
    <row r="12" spans="1:4" x14ac:dyDescent="0.25">
      <c r="A12" s="3" t="s">
        <v>68</v>
      </c>
      <c r="B12" s="25" t="s">
        <v>69</v>
      </c>
      <c r="C12" s="29">
        <v>12.5</v>
      </c>
      <c r="D12" s="17">
        <f t="shared" si="0"/>
        <v>17.5</v>
      </c>
    </row>
    <row r="13" spans="1:4" x14ac:dyDescent="0.25">
      <c r="A13" s="3" t="s">
        <v>70</v>
      </c>
      <c r="B13" s="25">
        <v>18</v>
      </c>
      <c r="C13" s="17">
        <v>16</v>
      </c>
      <c r="D13" s="17">
        <f t="shared" si="0"/>
        <v>22.4</v>
      </c>
    </row>
    <row r="14" spans="1:4" x14ac:dyDescent="0.25">
      <c r="A14" s="3" t="s">
        <v>16</v>
      </c>
      <c r="B14" s="25">
        <v>12.5</v>
      </c>
      <c r="C14" s="17">
        <v>27</v>
      </c>
      <c r="D14" s="17">
        <f t="shared" si="0"/>
        <v>37.799999999999997</v>
      </c>
    </row>
    <row r="15" spans="1:4" x14ac:dyDescent="0.25">
      <c r="A15" s="3" t="s">
        <v>15</v>
      </c>
      <c r="B15" s="25">
        <v>3.6</v>
      </c>
      <c r="C15" s="29">
        <v>3.6</v>
      </c>
      <c r="D15" s="17">
        <f t="shared" si="0"/>
        <v>5.04</v>
      </c>
    </row>
    <row r="16" spans="1:4" x14ac:dyDescent="0.25">
      <c r="A16" s="3" t="s">
        <v>71</v>
      </c>
      <c r="B16" s="25">
        <v>20</v>
      </c>
      <c r="C16" s="17">
        <v>52</v>
      </c>
      <c r="D16" s="17">
        <f t="shared" si="0"/>
        <v>72.8</v>
      </c>
    </row>
    <row r="17" spans="1:4" x14ac:dyDescent="0.25">
      <c r="A17" s="3" t="s">
        <v>72</v>
      </c>
      <c r="B17" s="25">
        <v>12</v>
      </c>
      <c r="C17" s="29" t="s">
        <v>5</v>
      </c>
      <c r="D17" s="29" t="s">
        <v>5</v>
      </c>
    </row>
    <row r="18" spans="1:4" x14ac:dyDescent="0.25">
      <c r="A18" s="3" t="s">
        <v>12</v>
      </c>
      <c r="B18" s="25">
        <v>6</v>
      </c>
      <c r="C18" s="29">
        <v>10.5</v>
      </c>
      <c r="D18" s="17">
        <f t="shared" si="0"/>
        <v>14.7</v>
      </c>
    </row>
    <row r="19" spans="1:4" x14ac:dyDescent="0.25">
      <c r="A19" s="3" t="s">
        <v>11</v>
      </c>
      <c r="B19" s="25" t="s">
        <v>73</v>
      </c>
      <c r="C19" s="29">
        <v>6.5</v>
      </c>
      <c r="D19" s="17">
        <f t="shared" si="0"/>
        <v>9.1</v>
      </c>
    </row>
    <row r="20" spans="1:4" x14ac:dyDescent="0.25">
      <c r="A20" s="3" t="s">
        <v>10</v>
      </c>
      <c r="B20" s="25" t="s">
        <v>74</v>
      </c>
      <c r="C20" s="17">
        <v>18.75</v>
      </c>
      <c r="D20" s="17">
        <f t="shared" si="0"/>
        <v>26.25</v>
      </c>
    </row>
    <row r="21" spans="1:4" x14ac:dyDescent="0.25">
      <c r="A21" s="3" t="s">
        <v>9</v>
      </c>
      <c r="B21" s="25">
        <v>12</v>
      </c>
      <c r="C21" s="17">
        <v>14.3</v>
      </c>
      <c r="D21" s="17">
        <f t="shared" si="0"/>
        <v>20.02</v>
      </c>
    </row>
    <row r="22" spans="1:4" x14ac:dyDescent="0.25">
      <c r="A22" s="3" t="s">
        <v>75</v>
      </c>
      <c r="B22" s="25" t="s">
        <v>74</v>
      </c>
      <c r="C22" s="17">
        <v>20</v>
      </c>
      <c r="D22" s="17">
        <f t="shared" si="0"/>
        <v>28</v>
      </c>
    </row>
    <row r="23" spans="1:4" x14ac:dyDescent="0.25">
      <c r="A23" s="3" t="s">
        <v>76</v>
      </c>
      <c r="B23" s="25" t="s">
        <v>77</v>
      </c>
      <c r="C23" s="29">
        <v>6.45</v>
      </c>
      <c r="D23" s="17">
        <f t="shared" si="0"/>
        <v>9.0299999999999994</v>
      </c>
    </row>
    <row r="24" spans="1:4" x14ac:dyDescent="0.25">
      <c r="A24" s="3" t="s">
        <v>6</v>
      </c>
      <c r="B24" s="25">
        <v>3.5</v>
      </c>
      <c r="C24" s="29" t="s">
        <v>5</v>
      </c>
      <c r="D24" s="29" t="s">
        <v>5</v>
      </c>
    </row>
    <row r="25" spans="1:4" x14ac:dyDescent="0.25">
      <c r="A25" s="3" t="s">
        <v>78</v>
      </c>
      <c r="B25" s="25" t="s">
        <v>79</v>
      </c>
      <c r="C25" s="17">
        <v>12</v>
      </c>
      <c r="D25" s="17">
        <f t="shared" si="0"/>
        <v>16.799999999999997</v>
      </c>
    </row>
    <row r="26" spans="1:4" x14ac:dyDescent="0.25">
      <c r="A26" s="3" t="s">
        <v>3</v>
      </c>
      <c r="B26" s="25" t="s">
        <v>77</v>
      </c>
      <c r="C26" s="17">
        <v>17.25</v>
      </c>
      <c r="D26" s="17">
        <f t="shared" si="0"/>
        <v>24.15</v>
      </c>
    </row>
    <row r="27" spans="1:4" x14ac:dyDescent="0.25">
      <c r="A27" s="3" t="s">
        <v>80</v>
      </c>
      <c r="B27" s="25">
        <v>9.9</v>
      </c>
      <c r="C27" s="17">
        <v>20</v>
      </c>
      <c r="D27" s="17">
        <f t="shared" si="0"/>
        <v>28</v>
      </c>
    </row>
    <row r="28" spans="1:4" x14ac:dyDescent="0.25">
      <c r="A28" s="134" t="s">
        <v>81</v>
      </c>
      <c r="B28" s="135">
        <v>221.30000000000004</v>
      </c>
      <c r="C28" s="136">
        <v>490</v>
      </c>
      <c r="D28" s="136">
        <v>687</v>
      </c>
    </row>
    <row r="29" spans="1:4" x14ac:dyDescent="0.25">
      <c r="A29" s="137" t="s">
        <v>82</v>
      </c>
      <c r="B29" s="137"/>
      <c r="C29" s="137"/>
      <c r="D29" s="137"/>
    </row>
    <row r="30" spans="1:4" x14ac:dyDescent="0.25">
      <c r="A30" s="138" t="s">
        <v>83</v>
      </c>
      <c r="B30" s="138"/>
      <c r="C30" s="138"/>
      <c r="D30" s="138"/>
    </row>
    <row r="31" spans="1:4" x14ac:dyDescent="0.25">
      <c r="A31" s="138" t="s">
        <v>84</v>
      </c>
      <c r="B31" s="138"/>
      <c r="C31" s="138"/>
      <c r="D31" s="138"/>
    </row>
    <row r="32" spans="1:4" ht="30" customHeight="1" x14ac:dyDescent="0.25">
      <c r="A32" s="139" t="s">
        <v>85</v>
      </c>
      <c r="B32" s="139"/>
      <c r="C32" s="139"/>
      <c r="D32" s="139"/>
    </row>
  </sheetData>
  <mergeCells count="5">
    <mergeCell ref="A1:D1"/>
    <mergeCell ref="A29:D29"/>
    <mergeCell ref="A30:D30"/>
    <mergeCell ref="A31:D31"/>
    <mergeCell ref="A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M1-Roster Size</vt:lpstr>
      <vt:lpstr>M2-Travel Squad Size</vt:lpstr>
      <vt:lpstr>M3-Starting Line-Up</vt:lpstr>
      <vt:lpstr>M4-Averages</vt:lpstr>
      <vt:lpstr>M1V1 w Equivalency &amp;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Weight, Erianne A.</dc:creator>
  <cp:lastModifiedBy>Weight, Erianne A.</cp:lastModifiedBy>
  <dcterms:created xsi:type="dcterms:W3CDTF">2019-12-04T18:12:06Z</dcterms:created>
  <dcterms:modified xsi:type="dcterms:W3CDTF">2019-12-04T19:11:31Z</dcterms:modified>
</cp:coreProperties>
</file>